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Executive\Sherrie\DCF_DVP\Monitoring\2526\COU Administrative - NEW\"/>
    </mc:Choice>
  </mc:AlternateContent>
  <xr:revisionPtr revIDLastSave="0" documentId="8_{F9C83C1A-9EC8-41C8-BAC9-4FB9C15EABF0}" xr6:coauthVersionLast="47" xr6:coauthVersionMax="47" xr10:uidLastSave="{00000000-0000-0000-0000-000000000000}"/>
  <bookViews>
    <workbookView xWindow="4155" yWindow="4155" windowWidth="21600" windowHeight="12645" xr2:uid="{4ADC8676-2831-4AB4-8C9F-E81540FB6854}"/>
  </bookViews>
  <sheets>
    <sheet name="2025" sheetId="3" r:id="rId1"/>
    <sheet name="2026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20" i="1" l="1"/>
  <c r="R19" i="1"/>
  <c r="R18" i="1"/>
  <c r="R17" i="1"/>
  <c r="R16" i="1"/>
  <c r="R15" i="1"/>
  <c r="R14" i="1"/>
  <c r="R13" i="1"/>
  <c r="Q20" i="1"/>
  <c r="Q19" i="1"/>
  <c r="Q18" i="1"/>
  <c r="Q17" i="1"/>
  <c r="Q16" i="1"/>
  <c r="Q15" i="1"/>
  <c r="Q14" i="1"/>
  <c r="Q13" i="1"/>
  <c r="Q1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O20" i="1"/>
  <c r="O19" i="1"/>
  <c r="O18" i="1"/>
  <c r="O17" i="1"/>
  <c r="O16" i="1"/>
  <c r="O15" i="1"/>
  <c r="O14" i="1"/>
  <c r="O13" i="1"/>
  <c r="O12" i="1"/>
  <c r="O11" i="1"/>
  <c r="O8" i="1"/>
  <c r="M20" i="1"/>
  <c r="M19" i="1"/>
  <c r="M18" i="1"/>
  <c r="M17" i="1"/>
  <c r="M16" i="1"/>
  <c r="M15" i="1"/>
  <c r="M14" i="1"/>
  <c r="M13" i="1"/>
  <c r="M8" i="1"/>
  <c r="R19" i="3"/>
  <c r="R18" i="3"/>
  <c r="R17" i="3"/>
  <c r="R16" i="3"/>
  <c r="R15" i="3"/>
  <c r="R14" i="3"/>
  <c r="R13" i="3"/>
  <c r="M20" i="3"/>
  <c r="P20" i="3" s="1"/>
  <c r="M19" i="3"/>
  <c r="P19" i="3" s="1"/>
  <c r="M18" i="3"/>
  <c r="P18" i="3" s="1"/>
  <c r="M17" i="3"/>
  <c r="P17" i="3" s="1"/>
  <c r="M16" i="3"/>
  <c r="P16" i="3" s="1"/>
  <c r="M15" i="3"/>
  <c r="P15" i="3" s="1"/>
  <c r="M14" i="3"/>
  <c r="P14" i="3" s="1"/>
  <c r="M13" i="3"/>
  <c r="P13" i="3" s="1"/>
  <c r="M12" i="3"/>
  <c r="M11" i="3"/>
  <c r="P11" i="3" s="1"/>
  <c r="M10" i="3"/>
  <c r="P10" i="3" s="1"/>
  <c r="Q20" i="3"/>
  <c r="Q19" i="3"/>
  <c r="Q18" i="3"/>
  <c r="Q17" i="3"/>
  <c r="Q16" i="3"/>
  <c r="Q15" i="3"/>
  <c r="Q14" i="3"/>
  <c r="Q13" i="3"/>
  <c r="Q11" i="3"/>
  <c r="O20" i="3"/>
  <c r="O19" i="3"/>
  <c r="O18" i="3"/>
  <c r="O17" i="3"/>
  <c r="O16" i="3"/>
  <c r="O15" i="3"/>
  <c r="O14" i="3"/>
  <c r="O13" i="3"/>
  <c r="O12" i="3"/>
  <c r="O11" i="3"/>
  <c r="O10" i="3"/>
  <c r="O8" i="3"/>
  <c r="M8" i="3"/>
  <c r="P8" i="3" s="1"/>
  <c r="P12" i="3"/>
  <c r="H9" i="3"/>
  <c r="R9" i="3" s="1"/>
  <c r="D8" i="1"/>
  <c r="H8" i="1" s="1"/>
  <c r="R8" i="1" s="1"/>
  <c r="G12" i="3"/>
  <c r="Q12" i="3" s="1"/>
  <c r="H12" i="3"/>
  <c r="R12" i="3" s="1"/>
  <c r="H11" i="3"/>
  <c r="R11" i="3" s="1"/>
  <c r="G10" i="3"/>
  <c r="Q10" i="3" s="1"/>
  <c r="G9" i="3"/>
  <c r="Q9" i="3" s="1"/>
  <c r="C9" i="3"/>
  <c r="E9" i="3" s="1"/>
  <c r="O9" i="3" s="1"/>
  <c r="H8" i="3"/>
  <c r="R8" i="3" s="1"/>
  <c r="G8" i="3"/>
  <c r="Q8" i="3" s="1"/>
  <c r="G12" i="1"/>
  <c r="Q12" i="1" s="1"/>
  <c r="G10" i="1"/>
  <c r="Q10" i="1" s="1"/>
  <c r="G9" i="1"/>
  <c r="Q9" i="1" s="1"/>
  <c r="G8" i="1"/>
  <c r="Q8" i="1" s="1"/>
  <c r="E8" i="1"/>
  <c r="C12" i="1"/>
  <c r="D12" i="1" s="1"/>
  <c r="H12" i="1" s="1"/>
  <c r="R12" i="1" s="1"/>
  <c r="C11" i="1"/>
  <c r="D11" i="1" s="1"/>
  <c r="H11" i="1" s="1"/>
  <c r="R11" i="1" s="1"/>
  <c r="C10" i="1"/>
  <c r="E10" i="1" s="1"/>
  <c r="O10" i="1" s="1"/>
  <c r="C9" i="1"/>
  <c r="E9" i="1" s="1"/>
  <c r="O9" i="1" s="1"/>
  <c r="M9" i="3" l="1"/>
  <c r="P9" i="3" s="1"/>
  <c r="M9" i="1"/>
  <c r="M10" i="1"/>
  <c r="M11" i="1"/>
  <c r="M12" i="1"/>
  <c r="H10" i="3"/>
  <c r="R10" i="3" s="1"/>
  <c r="D10" i="1"/>
  <c r="H10" i="1" s="1"/>
  <c r="R10" i="1" s="1"/>
  <c r="D9" i="1"/>
  <c r="H9" i="1" s="1"/>
  <c r="R9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<sst xmlns="http://schemas.openxmlformats.org/spreadsheetml/2006/main" count="216" uniqueCount="38">
  <si>
    <t>Officer Name</t>
  </si>
  <si>
    <t>Officer Title</t>
  </si>
  <si>
    <t>Annual Salary</t>
  </si>
  <si>
    <t>Retirement Contribution</t>
  </si>
  <si>
    <t>Vehicle Allowance</t>
  </si>
  <si>
    <t>Health</t>
  </si>
  <si>
    <t>PTO Accrual</t>
  </si>
  <si>
    <t>Severance</t>
  </si>
  <si>
    <t>Funded by DCF%</t>
  </si>
  <si>
    <t>State General Revenue % remuneration of nonprofit board members and offers over the term of the contract</t>
  </si>
  <si>
    <t>Federal % over the contract term remuneration of nonprofit board members and officers over the term of the contract</t>
  </si>
  <si>
    <t>Sheryl Schwab</t>
  </si>
  <si>
    <t>Joanne Zimmerman</t>
  </si>
  <si>
    <t>Donna M. Hoffman</t>
  </si>
  <si>
    <t>Spenser Bryan</t>
  </si>
  <si>
    <t>Roberto Alonso</t>
  </si>
  <si>
    <t>Ashley Arrabal</t>
  </si>
  <si>
    <t>Judge Carol Rose</t>
  </si>
  <si>
    <t>``</t>
  </si>
  <si>
    <t>Anna Hubicki</t>
  </si>
  <si>
    <t>Teddy White</t>
  </si>
  <si>
    <t>Anna Rudacille</t>
  </si>
  <si>
    <t>Becki Burns</t>
  </si>
  <si>
    <t>IFP Attorney</t>
  </si>
  <si>
    <t>CFO</t>
  </si>
  <si>
    <t>Shelter Services Manager</t>
  </si>
  <si>
    <t>Outreach/Community Awareness and Education Manager</t>
  </si>
  <si>
    <t>President</t>
  </si>
  <si>
    <t>CEO/Corprate Officer</t>
  </si>
  <si>
    <t>Secretary</t>
  </si>
  <si>
    <t>Treasurer</t>
  </si>
  <si>
    <t>Director/MCSO</t>
  </si>
  <si>
    <t xml:space="preserve">Director </t>
  </si>
  <si>
    <t>Domestic Abuse Shelter, Inc.</t>
  </si>
  <si>
    <t>daily rate</t>
  </si>
  <si>
    <t>Payments Made by DCF</t>
  </si>
  <si>
    <t>Payments made by DCF</t>
  </si>
  <si>
    <t>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</si>
</sst>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3" fontId="4" fillId="0" borderId="1" xfId="1" applyFont="1" applyBorder="1"/>
    <xf numFmtId="43" fontId="4" fillId="0" borderId="1" xfId="0" applyNumberFormat="1" applyFont="1" applyBorder="1"/>
    <xf numFmtId="9" fontId="4" fillId="0" borderId="1" xfId="2" applyFont="1" applyBorder="1"/>
    <xf numFmtId="9" fontId="4" fillId="0" borderId="1" xfId="0" applyNumberFormat="1" applyFont="1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center" vertical="center" wrapText="1"/>
    </xf>
    <xf numFmtId="17" fontId="0" fillId="0" borderId="2" xfId="0" applyNumberForma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17" fontId="4" fillId="0" borderId="0" xfId="0" applyNumberFormat="1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5CCB7-4077-4871-8D61-FA455B793445}">
  <dimension ref="A1:CG20"/>
  <sheetViews>
    <sheetView tabSelected="1" topLeftCell="A5" workbookViewId="0">
      <selection activeCell="CB7" sqref="CB7"/>
    </sheetView>
  </sheetViews>
  <sheetFormatPr defaultRowHeight="15" x14ac:dyDescent="0.25"/>
  <cols>
    <col min="1" max="1" width="18.140625" bestFit="1" customWidth="1"/>
    <col min="2" max="2" width="21.7109375" bestFit="1" customWidth="1"/>
    <col min="3" max="3" width="11.42578125" bestFit="1" customWidth="1"/>
    <col min="4" max="4" width="7.85546875" hidden="1" customWidth="1"/>
    <col min="5" max="5" width="13.28515625" customWidth="1"/>
    <col min="6" max="6" width="11.7109375" customWidth="1"/>
    <col min="7" max="8" width="10.42578125" bestFit="1" customWidth="1"/>
    <col min="9" max="9" width="11.7109375" customWidth="1"/>
    <col min="10" max="10" width="11" customWidth="1"/>
    <col min="11" max="11" width="32.7109375" customWidth="1"/>
    <col min="12" max="12" width="32.5703125" customWidth="1"/>
    <col min="13" max="13" width="19.7109375" bestFit="1" customWidth="1"/>
    <col min="14" max="14" width="7.85546875" hidden="1" customWidth="1"/>
    <col min="15" max="15" width="13.7109375" customWidth="1"/>
    <col min="16" max="16" width="10.7109375" customWidth="1"/>
    <col min="17" max="17" width="14.42578125" customWidth="1"/>
    <col min="18" max="18" width="10.42578125" bestFit="1" customWidth="1"/>
    <col min="19" max="19" width="11.28515625" customWidth="1"/>
    <col min="20" max="85" width="12.7109375" customWidth="1"/>
  </cols>
  <sheetData>
    <row r="1" spans="1:85" x14ac:dyDescent="0.25">
      <c r="A1" s="17" t="e" vm="1">
        <v>#VALUE!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85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8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85" ht="79.900000000000006" customHeight="1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85" x14ac:dyDescent="0.25">
      <c r="A5" s="18" t="s">
        <v>33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t="s">
        <v>35</v>
      </c>
    </row>
    <row r="6" spans="1:85" ht="33.6" customHeight="1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6">
        <v>45474</v>
      </c>
      <c r="N6" s="20"/>
      <c r="O6" s="20"/>
      <c r="P6" s="20"/>
      <c r="Q6" s="20"/>
      <c r="R6" s="20"/>
      <c r="S6" s="20"/>
      <c r="T6" s="16">
        <v>45505</v>
      </c>
      <c r="U6" s="16"/>
      <c r="V6" s="16"/>
      <c r="W6" s="16"/>
      <c r="X6" s="16"/>
      <c r="Y6" s="16"/>
      <c r="Z6" s="16">
        <v>45536</v>
      </c>
      <c r="AA6" s="16"/>
      <c r="AB6" s="16"/>
      <c r="AC6" s="16"/>
      <c r="AD6" s="16"/>
      <c r="AE6" s="16"/>
      <c r="AF6" s="16">
        <v>45566</v>
      </c>
      <c r="AG6" s="16"/>
      <c r="AH6" s="16"/>
      <c r="AI6" s="16"/>
      <c r="AJ6" s="16"/>
      <c r="AK6" s="16"/>
      <c r="AL6" s="16">
        <v>45597</v>
      </c>
      <c r="AM6" s="16"/>
      <c r="AN6" s="16"/>
      <c r="AO6" s="16"/>
      <c r="AP6" s="16"/>
      <c r="AQ6" s="16"/>
      <c r="AR6" s="16">
        <v>45627</v>
      </c>
      <c r="AS6" s="16"/>
      <c r="AT6" s="16"/>
      <c r="AU6" s="16"/>
      <c r="AV6" s="16"/>
      <c r="AW6" s="16"/>
      <c r="AX6" s="16">
        <v>45658</v>
      </c>
      <c r="AY6" s="16"/>
      <c r="AZ6" s="16"/>
      <c r="BA6" s="16"/>
      <c r="BB6" s="16"/>
      <c r="BC6" s="16"/>
      <c r="BD6" s="16">
        <v>45689</v>
      </c>
      <c r="BE6" s="16"/>
      <c r="BF6" s="16"/>
      <c r="BG6" s="16"/>
      <c r="BH6" s="16"/>
      <c r="BI6" s="16"/>
      <c r="BJ6" s="16">
        <v>45717</v>
      </c>
      <c r="BK6" s="16"/>
      <c r="BL6" s="16"/>
      <c r="BM6" s="16"/>
      <c r="BN6" s="16"/>
      <c r="BO6" s="16"/>
      <c r="BP6" s="16">
        <v>45748</v>
      </c>
      <c r="BQ6" s="16"/>
      <c r="BR6" s="16"/>
      <c r="BS6" s="16"/>
      <c r="BT6" s="16"/>
      <c r="BU6" s="16"/>
      <c r="BV6" s="16">
        <v>45778</v>
      </c>
      <c r="BW6" s="16"/>
      <c r="BX6" s="16"/>
      <c r="BY6" s="16"/>
      <c r="BZ6" s="16"/>
      <c r="CA6" s="16"/>
      <c r="CB6" s="16">
        <v>45809</v>
      </c>
      <c r="CC6" s="16"/>
      <c r="CD6" s="16"/>
      <c r="CE6" s="16"/>
      <c r="CF6" s="16"/>
      <c r="CG6" s="16"/>
    </row>
    <row r="7" spans="1:85" ht="57" x14ac:dyDescent="0.25">
      <c r="A7" s="7" t="s">
        <v>0</v>
      </c>
      <c r="B7" s="7" t="s">
        <v>1</v>
      </c>
      <c r="C7" s="7" t="s">
        <v>2</v>
      </c>
      <c r="D7" s="7" t="s">
        <v>34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37</v>
      </c>
      <c r="N7" s="7" t="s">
        <v>34</v>
      </c>
      <c r="O7" s="7" t="s">
        <v>3</v>
      </c>
      <c r="P7" s="7" t="s">
        <v>4</v>
      </c>
      <c r="Q7" s="7" t="s">
        <v>5</v>
      </c>
      <c r="R7" s="7" t="s">
        <v>6</v>
      </c>
      <c r="S7" s="7" t="s">
        <v>7</v>
      </c>
      <c r="T7" s="7" t="s">
        <v>37</v>
      </c>
      <c r="U7" s="7" t="s">
        <v>3</v>
      </c>
      <c r="V7" s="7" t="s">
        <v>4</v>
      </c>
      <c r="W7" s="7" t="s">
        <v>5</v>
      </c>
      <c r="X7" s="7" t="s">
        <v>6</v>
      </c>
      <c r="Y7" s="7" t="s">
        <v>7</v>
      </c>
      <c r="Z7" s="7" t="s">
        <v>37</v>
      </c>
      <c r="AA7" s="7" t="s">
        <v>3</v>
      </c>
      <c r="AB7" s="7" t="s">
        <v>4</v>
      </c>
      <c r="AC7" s="7" t="s">
        <v>5</v>
      </c>
      <c r="AD7" s="7" t="s">
        <v>6</v>
      </c>
      <c r="AE7" s="7" t="s">
        <v>7</v>
      </c>
      <c r="AF7" s="7" t="s">
        <v>37</v>
      </c>
      <c r="AG7" s="7" t="s">
        <v>3</v>
      </c>
      <c r="AH7" s="7" t="s">
        <v>4</v>
      </c>
      <c r="AI7" s="7" t="s">
        <v>5</v>
      </c>
      <c r="AJ7" s="7" t="s">
        <v>6</v>
      </c>
      <c r="AK7" s="7" t="s">
        <v>7</v>
      </c>
      <c r="AL7" s="7" t="s">
        <v>37</v>
      </c>
      <c r="AM7" s="7" t="s">
        <v>3</v>
      </c>
      <c r="AN7" s="7" t="s">
        <v>4</v>
      </c>
      <c r="AO7" s="7" t="s">
        <v>5</v>
      </c>
      <c r="AP7" s="7" t="s">
        <v>6</v>
      </c>
      <c r="AQ7" s="7" t="s">
        <v>7</v>
      </c>
      <c r="AR7" s="7" t="s">
        <v>37</v>
      </c>
      <c r="AS7" s="7" t="s">
        <v>3</v>
      </c>
      <c r="AT7" s="7" t="s">
        <v>4</v>
      </c>
      <c r="AU7" s="7" t="s">
        <v>5</v>
      </c>
      <c r="AV7" s="7" t="s">
        <v>6</v>
      </c>
      <c r="AW7" s="7" t="s">
        <v>7</v>
      </c>
      <c r="AX7" s="7" t="s">
        <v>37</v>
      </c>
      <c r="AY7" s="7" t="s">
        <v>3</v>
      </c>
      <c r="AZ7" s="7" t="s">
        <v>4</v>
      </c>
      <c r="BA7" s="7" t="s">
        <v>5</v>
      </c>
      <c r="BB7" s="7" t="s">
        <v>6</v>
      </c>
      <c r="BC7" s="7" t="s">
        <v>7</v>
      </c>
      <c r="BD7" s="7" t="s">
        <v>37</v>
      </c>
      <c r="BE7" s="7" t="s">
        <v>3</v>
      </c>
      <c r="BF7" s="7" t="s">
        <v>4</v>
      </c>
      <c r="BG7" s="7" t="s">
        <v>5</v>
      </c>
      <c r="BH7" s="7" t="s">
        <v>6</v>
      </c>
      <c r="BI7" s="7" t="s">
        <v>7</v>
      </c>
      <c r="BJ7" s="7" t="s">
        <v>37</v>
      </c>
      <c r="BK7" s="7" t="s">
        <v>3</v>
      </c>
      <c r="BL7" s="7" t="s">
        <v>4</v>
      </c>
      <c r="BM7" s="7" t="s">
        <v>5</v>
      </c>
      <c r="BN7" s="7" t="s">
        <v>6</v>
      </c>
      <c r="BO7" s="7" t="s">
        <v>7</v>
      </c>
      <c r="BP7" s="7" t="s">
        <v>37</v>
      </c>
      <c r="BQ7" s="7" t="s">
        <v>3</v>
      </c>
      <c r="BR7" s="7" t="s">
        <v>4</v>
      </c>
      <c r="BS7" s="7" t="s">
        <v>5</v>
      </c>
      <c r="BT7" s="7" t="s">
        <v>6</v>
      </c>
      <c r="BU7" s="7" t="s">
        <v>7</v>
      </c>
      <c r="BV7" s="7" t="s">
        <v>37</v>
      </c>
      <c r="BW7" s="7" t="s">
        <v>3</v>
      </c>
      <c r="BX7" s="7" t="s">
        <v>4</v>
      </c>
      <c r="BY7" s="7" t="s">
        <v>5</v>
      </c>
      <c r="BZ7" s="7" t="s">
        <v>6</v>
      </c>
      <c r="CA7" s="7" t="s">
        <v>7</v>
      </c>
      <c r="CB7" s="7" t="s">
        <v>37</v>
      </c>
      <c r="CC7" s="7" t="s">
        <v>3</v>
      </c>
      <c r="CD7" s="7" t="s">
        <v>4</v>
      </c>
      <c r="CE7" s="7" t="s">
        <v>5</v>
      </c>
      <c r="CF7" s="7" t="s">
        <v>6</v>
      </c>
      <c r="CG7" s="7" t="s">
        <v>7</v>
      </c>
    </row>
    <row r="8" spans="1:85" x14ac:dyDescent="0.25">
      <c r="A8" s="8" t="s">
        <v>11</v>
      </c>
      <c r="B8" s="8" t="s">
        <v>28</v>
      </c>
      <c r="C8" s="9">
        <v>129786.62</v>
      </c>
      <c r="D8" s="9">
        <v>461.53846153846155</v>
      </c>
      <c r="E8" s="9">
        <v>3893.56</v>
      </c>
      <c r="F8" s="9">
        <v>0</v>
      </c>
      <c r="G8" s="9">
        <f>1527.02*12</f>
        <v>18324.239999999998</v>
      </c>
      <c r="H8" s="10">
        <f>D8*35</f>
        <v>16153.846153846154</v>
      </c>
      <c r="I8" s="8">
        <v>0</v>
      </c>
      <c r="J8" s="11">
        <v>0.95</v>
      </c>
      <c r="K8" s="12">
        <v>0.56000000000000005</v>
      </c>
      <c r="L8" s="12">
        <v>0.39</v>
      </c>
      <c r="M8" s="9">
        <f>C8/12*$J8</f>
        <v>10274.774083333332</v>
      </c>
      <c r="N8" s="9">
        <v>461.53846153846155</v>
      </c>
      <c r="O8" s="9">
        <f>E8/12*$J8</f>
        <v>308.24016666666665</v>
      </c>
      <c r="P8" s="9">
        <f t="shared" ref="P8:P20" si="0">F8/12*M8</f>
        <v>0</v>
      </c>
      <c r="Q8" s="9">
        <f t="shared" ref="Q8:R20" si="1">G8/12*$J8</f>
        <v>1450.6689999999996</v>
      </c>
      <c r="R8" s="9">
        <f t="shared" si="1"/>
        <v>1278.8461538461538</v>
      </c>
      <c r="S8" s="8">
        <v>0</v>
      </c>
      <c r="T8" s="9">
        <v>10274.774083333332</v>
      </c>
      <c r="U8" s="9">
        <v>308.24016666666665</v>
      </c>
      <c r="V8" s="9">
        <v>0</v>
      </c>
      <c r="W8" s="9">
        <v>1450.6689999999996</v>
      </c>
      <c r="X8" s="9">
        <v>1278.8461538461538</v>
      </c>
      <c r="Y8" s="8">
        <v>0</v>
      </c>
      <c r="Z8" s="9">
        <v>10274.774083333332</v>
      </c>
      <c r="AA8" s="9">
        <v>308.24016666666665</v>
      </c>
      <c r="AB8" s="9">
        <v>0</v>
      </c>
      <c r="AC8" s="9">
        <v>1450.6689999999996</v>
      </c>
      <c r="AD8" s="9">
        <v>1278.8461538461538</v>
      </c>
      <c r="AE8" s="8">
        <v>0</v>
      </c>
      <c r="AF8" s="9">
        <v>10274.774083333332</v>
      </c>
      <c r="AG8" s="9">
        <v>308.24016666666665</v>
      </c>
      <c r="AH8" s="9">
        <v>0</v>
      </c>
      <c r="AI8" s="9">
        <v>1450.6689999999996</v>
      </c>
      <c r="AJ8" s="9">
        <v>1278.8461538461538</v>
      </c>
      <c r="AK8" s="8">
        <v>0</v>
      </c>
      <c r="AL8" s="9">
        <v>10274.774083333332</v>
      </c>
      <c r="AM8" s="9">
        <v>308.24016666666665</v>
      </c>
      <c r="AN8" s="9">
        <v>0</v>
      </c>
      <c r="AO8" s="9">
        <v>1450.6689999999996</v>
      </c>
      <c r="AP8" s="9">
        <v>1278.8461538461538</v>
      </c>
      <c r="AQ8" s="8">
        <v>0</v>
      </c>
      <c r="AR8" s="9">
        <v>10274.774083333332</v>
      </c>
      <c r="AS8" s="9">
        <v>308.24016666666665</v>
      </c>
      <c r="AT8" s="9">
        <v>0</v>
      </c>
      <c r="AU8" s="9">
        <v>1450.6689999999996</v>
      </c>
      <c r="AV8" s="9">
        <v>1278.8461538461538</v>
      </c>
      <c r="AW8" s="8">
        <v>0</v>
      </c>
      <c r="AX8" s="9">
        <v>10274.774083333332</v>
      </c>
      <c r="AY8" s="9">
        <v>308.24016666666665</v>
      </c>
      <c r="AZ8" s="9">
        <v>0</v>
      </c>
      <c r="BA8" s="9">
        <v>1450.6689999999996</v>
      </c>
      <c r="BB8" s="9">
        <v>1278.8461538461538</v>
      </c>
      <c r="BC8" s="8">
        <v>0</v>
      </c>
      <c r="BD8" s="9">
        <v>10274.774083333332</v>
      </c>
      <c r="BE8" s="9">
        <v>308.24016666666665</v>
      </c>
      <c r="BF8" s="9">
        <v>0</v>
      </c>
      <c r="BG8" s="9">
        <v>1450.6689999999996</v>
      </c>
      <c r="BH8" s="9">
        <v>1278.8461538461538</v>
      </c>
      <c r="BI8" s="8">
        <v>0</v>
      </c>
      <c r="BJ8" s="9">
        <v>10274.774083333332</v>
      </c>
      <c r="BK8" s="9">
        <v>308.24016666666665</v>
      </c>
      <c r="BL8" s="9">
        <v>0</v>
      </c>
      <c r="BM8" s="9">
        <v>1450.6689999999996</v>
      </c>
      <c r="BN8" s="9">
        <v>1278.8461538461538</v>
      </c>
      <c r="BO8" s="8">
        <v>0</v>
      </c>
      <c r="BP8" s="9">
        <v>10274.774083333332</v>
      </c>
      <c r="BQ8" s="9">
        <v>308.24016666666665</v>
      </c>
      <c r="BR8" s="9">
        <v>0</v>
      </c>
      <c r="BS8" s="9">
        <v>1450.6689999999996</v>
      </c>
      <c r="BT8" s="9">
        <v>1278.8461538461538</v>
      </c>
      <c r="BU8" s="8">
        <v>0</v>
      </c>
      <c r="BV8" s="9">
        <v>10274.774083333332</v>
      </c>
      <c r="BW8" s="9">
        <v>308.24016666666665</v>
      </c>
      <c r="BX8" s="9">
        <v>0</v>
      </c>
      <c r="BY8" s="9">
        <v>1450.6689999999996</v>
      </c>
      <c r="BZ8" s="9">
        <v>1278.8461538461538</v>
      </c>
      <c r="CA8" s="8">
        <v>0</v>
      </c>
      <c r="CB8" s="9">
        <v>10274.774083333332</v>
      </c>
      <c r="CC8" s="9">
        <v>308.24016666666665</v>
      </c>
      <c r="CD8" s="9">
        <v>0</v>
      </c>
      <c r="CE8" s="9">
        <v>1450.6689999999996</v>
      </c>
      <c r="CF8" s="9">
        <v>1278.8461538461538</v>
      </c>
      <c r="CG8" s="8">
        <v>0</v>
      </c>
    </row>
    <row r="9" spans="1:85" x14ac:dyDescent="0.25">
      <c r="A9" s="8" t="s">
        <v>19</v>
      </c>
      <c r="B9" s="8" t="s">
        <v>23</v>
      </c>
      <c r="C9" s="9">
        <f>3000*26</f>
        <v>78000</v>
      </c>
      <c r="D9" s="9">
        <v>300</v>
      </c>
      <c r="E9" s="9">
        <f>C9*3%</f>
        <v>2340</v>
      </c>
      <c r="F9" s="9">
        <v>0</v>
      </c>
      <c r="G9" s="9">
        <f t="shared" ref="G9:G12" si="2">1527.02*12</f>
        <v>18324.239999999998</v>
      </c>
      <c r="H9" s="10">
        <f>D9*25</f>
        <v>7500</v>
      </c>
      <c r="I9" s="8">
        <v>0</v>
      </c>
      <c r="J9" s="11">
        <v>0</v>
      </c>
      <c r="K9" s="11">
        <v>0</v>
      </c>
      <c r="L9" s="11">
        <v>0</v>
      </c>
      <c r="M9" s="9">
        <f t="shared" ref="M9:M20" si="3">C9/12*$J9</f>
        <v>0</v>
      </c>
      <c r="N9" s="9">
        <v>300</v>
      </c>
      <c r="O9" s="9">
        <f t="shared" ref="O9:O20" si="4">E9/12*$J9</f>
        <v>0</v>
      </c>
      <c r="P9" s="9">
        <f t="shared" si="0"/>
        <v>0</v>
      </c>
      <c r="Q9" s="9">
        <f t="shared" si="1"/>
        <v>0</v>
      </c>
      <c r="R9" s="9">
        <f t="shared" si="1"/>
        <v>0</v>
      </c>
      <c r="S9" s="8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8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8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8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8">
        <v>0</v>
      </c>
      <c r="AR9" s="9">
        <v>0</v>
      </c>
      <c r="AS9" s="9">
        <v>0</v>
      </c>
      <c r="AT9" s="9">
        <v>0</v>
      </c>
      <c r="AU9" s="9">
        <v>0</v>
      </c>
      <c r="AV9" s="9">
        <v>0</v>
      </c>
      <c r="AW9" s="8">
        <v>0</v>
      </c>
      <c r="AX9" s="9">
        <v>0</v>
      </c>
      <c r="AY9" s="9">
        <v>0</v>
      </c>
      <c r="AZ9" s="9">
        <v>0</v>
      </c>
      <c r="BA9" s="9">
        <v>0</v>
      </c>
      <c r="BB9" s="9">
        <v>0</v>
      </c>
      <c r="BC9" s="8">
        <v>0</v>
      </c>
      <c r="BD9" s="9">
        <v>0</v>
      </c>
      <c r="BE9" s="9">
        <v>0</v>
      </c>
      <c r="BF9" s="9">
        <v>0</v>
      </c>
      <c r="BG9" s="9">
        <v>0</v>
      </c>
      <c r="BH9" s="9">
        <v>0</v>
      </c>
      <c r="BI9" s="8">
        <v>0</v>
      </c>
      <c r="BJ9" s="9">
        <v>0</v>
      </c>
      <c r="BK9" s="9">
        <v>0</v>
      </c>
      <c r="BL9" s="9">
        <v>0</v>
      </c>
      <c r="BM9" s="9">
        <v>0</v>
      </c>
      <c r="BN9" s="9">
        <v>0</v>
      </c>
      <c r="BO9" s="8">
        <v>0</v>
      </c>
      <c r="BP9" s="9">
        <v>0</v>
      </c>
      <c r="BQ9" s="9">
        <v>0</v>
      </c>
      <c r="BR9" s="9">
        <v>0</v>
      </c>
      <c r="BS9" s="9">
        <v>0</v>
      </c>
      <c r="BT9" s="9">
        <v>0</v>
      </c>
      <c r="BU9" s="8">
        <v>0</v>
      </c>
      <c r="BV9" s="9">
        <v>0</v>
      </c>
      <c r="BW9" s="9">
        <v>0</v>
      </c>
      <c r="BX9" s="9">
        <v>0</v>
      </c>
      <c r="BY9" s="9">
        <v>0</v>
      </c>
      <c r="BZ9" s="9">
        <v>0</v>
      </c>
      <c r="CA9" s="8">
        <v>0</v>
      </c>
      <c r="CB9" s="9">
        <v>0</v>
      </c>
      <c r="CC9" s="9">
        <v>0</v>
      </c>
      <c r="CD9" s="9">
        <v>0</v>
      </c>
      <c r="CE9" s="9">
        <v>0</v>
      </c>
      <c r="CF9" s="9">
        <v>0</v>
      </c>
      <c r="CG9" s="8">
        <v>0</v>
      </c>
    </row>
    <row r="10" spans="1:85" x14ac:dyDescent="0.25">
      <c r="A10" s="8" t="s">
        <v>20</v>
      </c>
      <c r="B10" s="8" t="s">
        <v>24</v>
      </c>
      <c r="C10" s="9">
        <v>67167.59</v>
      </c>
      <c r="D10" s="9">
        <v>235.66399999999999</v>
      </c>
      <c r="E10" s="9">
        <v>2015.05</v>
      </c>
      <c r="F10" s="9">
        <v>0</v>
      </c>
      <c r="G10" s="9">
        <f t="shared" si="2"/>
        <v>18324.239999999998</v>
      </c>
      <c r="H10" s="10">
        <f t="shared" ref="H10:H11" si="5">D10*35</f>
        <v>8248.24</v>
      </c>
      <c r="I10" s="8">
        <v>0</v>
      </c>
      <c r="J10" s="11">
        <v>0.95</v>
      </c>
      <c r="K10" s="12">
        <v>0.82</v>
      </c>
      <c r="L10" s="12">
        <v>0.13</v>
      </c>
      <c r="M10" s="9">
        <f t="shared" si="3"/>
        <v>5317.4342083333331</v>
      </c>
      <c r="N10" s="9">
        <v>235.66399999999999</v>
      </c>
      <c r="O10" s="9">
        <f t="shared" si="4"/>
        <v>159.52479166666666</v>
      </c>
      <c r="P10" s="9">
        <f t="shared" si="0"/>
        <v>0</v>
      </c>
      <c r="Q10" s="9">
        <f t="shared" si="1"/>
        <v>1450.6689999999996</v>
      </c>
      <c r="R10" s="9">
        <f t="shared" si="1"/>
        <v>652.9856666666667</v>
      </c>
      <c r="S10" s="8">
        <v>0</v>
      </c>
      <c r="T10" s="9">
        <v>5317.4342083333331</v>
      </c>
      <c r="U10" s="9">
        <v>159.52479166666666</v>
      </c>
      <c r="V10" s="9">
        <v>0</v>
      </c>
      <c r="W10" s="9">
        <v>1450.6689999999996</v>
      </c>
      <c r="X10" s="9">
        <v>652.9856666666667</v>
      </c>
      <c r="Y10" s="8">
        <v>0</v>
      </c>
      <c r="Z10" s="9">
        <v>5317.4342083333331</v>
      </c>
      <c r="AA10" s="9">
        <v>159.52479166666666</v>
      </c>
      <c r="AB10" s="9">
        <v>0</v>
      </c>
      <c r="AC10" s="9">
        <v>1450.6689999999996</v>
      </c>
      <c r="AD10" s="9">
        <v>652.9856666666667</v>
      </c>
      <c r="AE10" s="8">
        <v>0</v>
      </c>
      <c r="AF10" s="9">
        <v>5317.4342083333331</v>
      </c>
      <c r="AG10" s="9">
        <v>159.52479166666666</v>
      </c>
      <c r="AH10" s="9">
        <v>0</v>
      </c>
      <c r="AI10" s="9">
        <v>1450.6689999999996</v>
      </c>
      <c r="AJ10" s="9">
        <v>652.9856666666667</v>
      </c>
      <c r="AK10" s="8">
        <v>0</v>
      </c>
      <c r="AL10" s="9">
        <v>5317.4342083333331</v>
      </c>
      <c r="AM10" s="9">
        <v>159.52479166666666</v>
      </c>
      <c r="AN10" s="9">
        <v>0</v>
      </c>
      <c r="AO10" s="9">
        <v>1450.6689999999996</v>
      </c>
      <c r="AP10" s="9">
        <v>652.9856666666667</v>
      </c>
      <c r="AQ10" s="8">
        <v>0</v>
      </c>
      <c r="AR10" s="9">
        <v>5317.4342083333331</v>
      </c>
      <c r="AS10" s="9">
        <v>159.52479166666666</v>
      </c>
      <c r="AT10" s="9">
        <v>0</v>
      </c>
      <c r="AU10" s="9">
        <v>1450.6689999999996</v>
      </c>
      <c r="AV10" s="9">
        <v>652.9856666666667</v>
      </c>
      <c r="AW10" s="8">
        <v>0</v>
      </c>
      <c r="AX10" s="9">
        <v>5317.4342083333331</v>
      </c>
      <c r="AY10" s="9">
        <v>159.52479166666666</v>
      </c>
      <c r="AZ10" s="9">
        <v>0</v>
      </c>
      <c r="BA10" s="9">
        <v>1450.6689999999996</v>
      </c>
      <c r="BB10" s="9">
        <v>652.9856666666667</v>
      </c>
      <c r="BC10" s="8">
        <v>0</v>
      </c>
      <c r="BD10" s="9">
        <v>5317.4342083333331</v>
      </c>
      <c r="BE10" s="9">
        <v>159.52479166666666</v>
      </c>
      <c r="BF10" s="9">
        <v>0</v>
      </c>
      <c r="BG10" s="9">
        <v>1450.6689999999996</v>
      </c>
      <c r="BH10" s="9">
        <v>652.9856666666667</v>
      </c>
      <c r="BI10" s="8">
        <v>0</v>
      </c>
      <c r="BJ10" s="9">
        <v>5317.4342083333331</v>
      </c>
      <c r="BK10" s="9">
        <v>159.52479166666666</v>
      </c>
      <c r="BL10" s="9">
        <v>0</v>
      </c>
      <c r="BM10" s="9">
        <v>1450.6689999999996</v>
      </c>
      <c r="BN10" s="9">
        <v>652.9856666666667</v>
      </c>
      <c r="BO10" s="8">
        <v>0</v>
      </c>
      <c r="BP10" s="9">
        <v>5317.4342083333331</v>
      </c>
      <c r="BQ10" s="9">
        <v>159.52479166666666</v>
      </c>
      <c r="BR10" s="9">
        <v>0</v>
      </c>
      <c r="BS10" s="9">
        <v>1450.6689999999996</v>
      </c>
      <c r="BT10" s="9">
        <v>652.9856666666667</v>
      </c>
      <c r="BU10" s="8">
        <v>0</v>
      </c>
      <c r="BV10" s="9">
        <v>5317.4342083333331</v>
      </c>
      <c r="BW10" s="9">
        <v>159.52479166666666</v>
      </c>
      <c r="BX10" s="9">
        <v>0</v>
      </c>
      <c r="BY10" s="9">
        <v>1450.6689999999996</v>
      </c>
      <c r="BZ10" s="9">
        <v>652.9856666666667</v>
      </c>
      <c r="CA10" s="8">
        <v>0</v>
      </c>
      <c r="CB10" s="9">
        <v>5317.4342083333331</v>
      </c>
      <c r="CC10" s="9">
        <v>159.52479166666666</v>
      </c>
      <c r="CD10" s="9">
        <v>0</v>
      </c>
      <c r="CE10" s="9">
        <v>1450.6689999999996</v>
      </c>
      <c r="CF10" s="9">
        <v>652.9856666666667</v>
      </c>
      <c r="CG10" s="8">
        <v>0</v>
      </c>
    </row>
    <row r="11" spans="1:85" x14ac:dyDescent="0.25">
      <c r="A11" s="8" t="s">
        <v>21</v>
      </c>
      <c r="B11" s="8" t="s">
        <v>25</v>
      </c>
      <c r="C11" s="9">
        <v>57597.74</v>
      </c>
      <c r="D11" s="9">
        <v>202.8</v>
      </c>
      <c r="E11" s="9">
        <v>0</v>
      </c>
      <c r="F11" s="9">
        <v>0</v>
      </c>
      <c r="G11" s="9">
        <v>0</v>
      </c>
      <c r="H11" s="10">
        <f t="shared" si="5"/>
        <v>7098</v>
      </c>
      <c r="I11" s="9">
        <v>0</v>
      </c>
      <c r="J11" s="11">
        <v>1</v>
      </c>
      <c r="K11" s="12">
        <v>0.72</v>
      </c>
      <c r="L11" s="12">
        <v>0.28000000000000003</v>
      </c>
      <c r="M11" s="9">
        <f t="shared" si="3"/>
        <v>4799.8116666666665</v>
      </c>
      <c r="N11" s="9">
        <v>202.8</v>
      </c>
      <c r="O11" s="9">
        <f t="shared" si="4"/>
        <v>0</v>
      </c>
      <c r="P11" s="9">
        <f t="shared" si="0"/>
        <v>0</v>
      </c>
      <c r="Q11" s="9">
        <f t="shared" si="1"/>
        <v>0</v>
      </c>
      <c r="R11" s="9">
        <f t="shared" si="1"/>
        <v>591.5</v>
      </c>
      <c r="S11" s="9">
        <v>0</v>
      </c>
      <c r="T11" s="9">
        <v>4799.8116666666665</v>
      </c>
      <c r="U11" s="9">
        <v>0</v>
      </c>
      <c r="V11" s="9">
        <v>0</v>
      </c>
      <c r="W11" s="9">
        <v>0</v>
      </c>
      <c r="X11" s="9">
        <v>591.5</v>
      </c>
      <c r="Y11" s="9">
        <v>0</v>
      </c>
      <c r="Z11" s="9">
        <v>4799.8116666666665</v>
      </c>
      <c r="AA11" s="9">
        <v>0</v>
      </c>
      <c r="AB11" s="9">
        <v>0</v>
      </c>
      <c r="AC11" s="9">
        <v>0</v>
      </c>
      <c r="AD11" s="9">
        <v>591.5</v>
      </c>
      <c r="AE11" s="9">
        <v>0</v>
      </c>
      <c r="AF11" s="9">
        <v>4799.8116666666665</v>
      </c>
      <c r="AG11" s="9">
        <v>0</v>
      </c>
      <c r="AH11" s="9">
        <v>0</v>
      </c>
      <c r="AI11" s="9">
        <v>0</v>
      </c>
      <c r="AJ11" s="9">
        <v>591.5</v>
      </c>
      <c r="AK11" s="9">
        <v>0</v>
      </c>
      <c r="AL11" s="9">
        <v>4799.8116666666665</v>
      </c>
      <c r="AM11" s="9">
        <v>0</v>
      </c>
      <c r="AN11" s="9">
        <v>0</v>
      </c>
      <c r="AO11" s="9">
        <v>0</v>
      </c>
      <c r="AP11" s="9">
        <v>591.5</v>
      </c>
      <c r="AQ11" s="9">
        <v>0</v>
      </c>
      <c r="AR11" s="9">
        <v>4799.8116666666665</v>
      </c>
      <c r="AS11" s="9">
        <v>0</v>
      </c>
      <c r="AT11" s="9">
        <v>0</v>
      </c>
      <c r="AU11" s="9">
        <v>0</v>
      </c>
      <c r="AV11" s="9">
        <v>591.5</v>
      </c>
      <c r="AW11" s="9">
        <v>0</v>
      </c>
      <c r="AX11" s="9">
        <v>4799.8116666666665</v>
      </c>
      <c r="AY11" s="9">
        <v>0</v>
      </c>
      <c r="AZ11" s="9">
        <v>0</v>
      </c>
      <c r="BA11" s="9">
        <v>0</v>
      </c>
      <c r="BB11" s="9">
        <v>591.5</v>
      </c>
      <c r="BC11" s="9">
        <v>0</v>
      </c>
      <c r="BD11" s="9">
        <v>4799.8116666666665</v>
      </c>
      <c r="BE11" s="9">
        <v>0</v>
      </c>
      <c r="BF11" s="9">
        <v>0</v>
      </c>
      <c r="BG11" s="9">
        <v>0</v>
      </c>
      <c r="BH11" s="9">
        <v>591.5</v>
      </c>
      <c r="BI11" s="9">
        <v>0</v>
      </c>
      <c r="BJ11" s="9">
        <v>4799.8116666666665</v>
      </c>
      <c r="BK11" s="9">
        <v>0</v>
      </c>
      <c r="BL11" s="9">
        <v>0</v>
      </c>
      <c r="BM11" s="9">
        <v>0</v>
      </c>
      <c r="BN11" s="9">
        <v>591.5</v>
      </c>
      <c r="BO11" s="9">
        <v>0</v>
      </c>
      <c r="BP11" s="9">
        <v>4799.8116666666665</v>
      </c>
      <c r="BQ11" s="9">
        <v>0</v>
      </c>
      <c r="BR11" s="9">
        <v>0</v>
      </c>
      <c r="BS11" s="9">
        <v>0</v>
      </c>
      <c r="BT11" s="9">
        <v>591.5</v>
      </c>
      <c r="BU11" s="9">
        <v>0</v>
      </c>
      <c r="BV11" s="9">
        <v>4799.8116666666665</v>
      </c>
      <c r="BW11" s="9">
        <v>0</v>
      </c>
      <c r="BX11" s="9">
        <v>0</v>
      </c>
      <c r="BY11" s="9">
        <v>0</v>
      </c>
      <c r="BZ11" s="9">
        <v>591.5</v>
      </c>
      <c r="CA11" s="9">
        <v>0</v>
      </c>
      <c r="CB11" s="9">
        <v>4799.8116666666665</v>
      </c>
      <c r="CC11" s="9">
        <v>0</v>
      </c>
      <c r="CD11" s="9">
        <v>0</v>
      </c>
      <c r="CE11" s="9">
        <v>0</v>
      </c>
      <c r="CF11" s="9">
        <v>591.5</v>
      </c>
      <c r="CG11" s="9">
        <v>0</v>
      </c>
    </row>
    <row r="12" spans="1:85" ht="45" x14ac:dyDescent="0.25">
      <c r="A12" s="13" t="s">
        <v>22</v>
      </c>
      <c r="B12" s="14" t="s">
        <v>26</v>
      </c>
      <c r="C12" s="9">
        <v>50005.55</v>
      </c>
      <c r="D12" s="9">
        <v>184.61500000000001</v>
      </c>
      <c r="E12" s="9">
        <v>0</v>
      </c>
      <c r="F12" s="9">
        <v>0</v>
      </c>
      <c r="G12" s="9">
        <f t="shared" si="2"/>
        <v>18324.239999999998</v>
      </c>
      <c r="H12" s="10">
        <f>D12*30</f>
        <v>5538.4500000000007</v>
      </c>
      <c r="I12" s="8">
        <v>0</v>
      </c>
      <c r="J12" s="11">
        <v>1</v>
      </c>
      <c r="K12" s="12">
        <v>0.73</v>
      </c>
      <c r="L12" s="12">
        <v>0.28999999999999998</v>
      </c>
      <c r="M12" s="9">
        <f t="shared" si="3"/>
        <v>4167.1291666666666</v>
      </c>
      <c r="N12" s="9">
        <v>184.61500000000001</v>
      </c>
      <c r="O12" s="9">
        <f t="shared" si="4"/>
        <v>0</v>
      </c>
      <c r="P12" s="9">
        <f t="shared" si="0"/>
        <v>0</v>
      </c>
      <c r="Q12" s="9">
        <f>G12/12*$J12</f>
        <v>1527.0199999999998</v>
      </c>
      <c r="R12" s="9">
        <f t="shared" si="1"/>
        <v>461.53750000000008</v>
      </c>
      <c r="S12" s="8">
        <v>0</v>
      </c>
      <c r="T12" s="9">
        <v>4167.1291666666666</v>
      </c>
      <c r="U12" s="9">
        <v>0</v>
      </c>
      <c r="V12" s="9">
        <v>0</v>
      </c>
      <c r="W12" s="9">
        <v>1527.0199999999998</v>
      </c>
      <c r="X12" s="9">
        <v>461.53750000000008</v>
      </c>
      <c r="Y12" s="8">
        <v>0</v>
      </c>
      <c r="Z12" s="9">
        <v>4167.1291666666666</v>
      </c>
      <c r="AA12" s="9">
        <v>0</v>
      </c>
      <c r="AB12" s="9">
        <v>0</v>
      </c>
      <c r="AC12" s="9">
        <v>1527.0199999999998</v>
      </c>
      <c r="AD12" s="9">
        <v>461.53750000000008</v>
      </c>
      <c r="AE12" s="8">
        <v>0</v>
      </c>
      <c r="AF12" s="9">
        <v>4167.1291666666666</v>
      </c>
      <c r="AG12" s="9">
        <v>0</v>
      </c>
      <c r="AH12" s="9">
        <v>0</v>
      </c>
      <c r="AI12" s="9">
        <v>1527.0199999999998</v>
      </c>
      <c r="AJ12" s="9">
        <v>461.53750000000008</v>
      </c>
      <c r="AK12" s="8">
        <v>0</v>
      </c>
      <c r="AL12" s="9">
        <v>4167.1291666666666</v>
      </c>
      <c r="AM12" s="9">
        <v>0</v>
      </c>
      <c r="AN12" s="9">
        <v>0</v>
      </c>
      <c r="AO12" s="9">
        <v>1527.0199999999998</v>
      </c>
      <c r="AP12" s="9">
        <v>461.53750000000008</v>
      </c>
      <c r="AQ12" s="8">
        <v>0</v>
      </c>
      <c r="AR12" s="9">
        <v>4167.1291666666666</v>
      </c>
      <c r="AS12" s="9">
        <v>0</v>
      </c>
      <c r="AT12" s="9">
        <v>0</v>
      </c>
      <c r="AU12" s="9">
        <v>1527.0199999999998</v>
      </c>
      <c r="AV12" s="9">
        <v>461.53750000000008</v>
      </c>
      <c r="AW12" s="8">
        <v>0</v>
      </c>
      <c r="AX12" s="9">
        <v>4167.1291666666666</v>
      </c>
      <c r="AY12" s="9">
        <v>0</v>
      </c>
      <c r="AZ12" s="9">
        <v>0</v>
      </c>
      <c r="BA12" s="9">
        <v>1527.0199999999998</v>
      </c>
      <c r="BB12" s="9">
        <v>461.53750000000008</v>
      </c>
      <c r="BC12" s="8">
        <v>0</v>
      </c>
      <c r="BD12" s="9">
        <v>4167.1291666666666</v>
      </c>
      <c r="BE12" s="9">
        <v>0</v>
      </c>
      <c r="BF12" s="9">
        <v>0</v>
      </c>
      <c r="BG12" s="9">
        <v>1527.0199999999998</v>
      </c>
      <c r="BH12" s="9">
        <v>461.53750000000008</v>
      </c>
      <c r="BI12" s="8">
        <v>0</v>
      </c>
      <c r="BJ12" s="9">
        <v>4167.1291666666666</v>
      </c>
      <c r="BK12" s="9">
        <v>0</v>
      </c>
      <c r="BL12" s="9">
        <v>0</v>
      </c>
      <c r="BM12" s="9">
        <v>1527.0199999999998</v>
      </c>
      <c r="BN12" s="9">
        <v>461.53750000000008</v>
      </c>
      <c r="BO12" s="8">
        <v>0</v>
      </c>
      <c r="BP12" s="9">
        <v>4167.1291666666666</v>
      </c>
      <c r="BQ12" s="9">
        <v>0</v>
      </c>
      <c r="BR12" s="9">
        <v>0</v>
      </c>
      <c r="BS12" s="9">
        <v>1527.0199999999998</v>
      </c>
      <c r="BT12" s="9">
        <v>461.53750000000008</v>
      </c>
      <c r="BU12" s="8">
        <v>0</v>
      </c>
      <c r="BV12" s="9">
        <v>4167.1291666666666</v>
      </c>
      <c r="BW12" s="9">
        <v>0</v>
      </c>
      <c r="BX12" s="9">
        <v>0</v>
      </c>
      <c r="BY12" s="9">
        <v>1527.0199999999998</v>
      </c>
      <c r="BZ12" s="9">
        <v>461.53750000000008</v>
      </c>
      <c r="CA12" s="8">
        <v>0</v>
      </c>
      <c r="CB12" s="9">
        <v>4167.1291666666666</v>
      </c>
      <c r="CC12" s="9">
        <v>0</v>
      </c>
      <c r="CD12" s="9">
        <v>0</v>
      </c>
      <c r="CE12" s="9">
        <v>1527.0199999999998</v>
      </c>
      <c r="CF12" s="9">
        <v>461.53750000000008</v>
      </c>
      <c r="CG12" s="8">
        <v>0</v>
      </c>
    </row>
    <row r="13" spans="1:85" x14ac:dyDescent="0.25">
      <c r="A13" s="8"/>
      <c r="B13" s="8"/>
      <c r="C13" s="8"/>
      <c r="D13" s="8"/>
      <c r="E13" s="8"/>
      <c r="F13" s="8"/>
      <c r="G13" s="8"/>
      <c r="H13" s="8"/>
      <c r="I13" s="8"/>
      <c r="J13" s="11"/>
      <c r="K13" s="8"/>
      <c r="L13" s="8"/>
      <c r="M13" s="9">
        <f t="shared" si="3"/>
        <v>0</v>
      </c>
      <c r="N13" s="8"/>
      <c r="O13" s="9">
        <f t="shared" si="4"/>
        <v>0</v>
      </c>
      <c r="P13" s="9">
        <f t="shared" si="0"/>
        <v>0</v>
      </c>
      <c r="Q13" s="9">
        <f t="shared" si="1"/>
        <v>0</v>
      </c>
      <c r="R13" s="9">
        <f t="shared" si="1"/>
        <v>0</v>
      </c>
      <c r="S13" s="8"/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8"/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8"/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8"/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8"/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8"/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8"/>
      <c r="BD13" s="9">
        <v>0</v>
      </c>
      <c r="BE13" s="9">
        <v>0</v>
      </c>
      <c r="BF13" s="9">
        <v>0</v>
      </c>
      <c r="BG13" s="9">
        <v>0</v>
      </c>
      <c r="BH13" s="9">
        <v>0</v>
      </c>
      <c r="BI13" s="8"/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8"/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8"/>
      <c r="BV13" s="9">
        <v>0</v>
      </c>
      <c r="BW13" s="9">
        <v>0</v>
      </c>
      <c r="BX13" s="9">
        <v>0</v>
      </c>
      <c r="BY13" s="9">
        <v>0</v>
      </c>
      <c r="BZ13" s="9">
        <v>0</v>
      </c>
      <c r="CA13" s="8"/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8"/>
    </row>
    <row r="14" spans="1:85" x14ac:dyDescent="0.25">
      <c r="A14" s="8"/>
      <c r="B14" s="8"/>
      <c r="C14" s="8"/>
      <c r="D14" s="8"/>
      <c r="E14" s="8"/>
      <c r="F14" s="8"/>
      <c r="G14" s="8"/>
      <c r="H14" s="8"/>
      <c r="I14" s="8"/>
      <c r="J14" s="11"/>
      <c r="K14" s="8"/>
      <c r="L14" s="8"/>
      <c r="M14" s="9">
        <f t="shared" si="3"/>
        <v>0</v>
      </c>
      <c r="N14" s="8"/>
      <c r="O14" s="9">
        <f t="shared" si="4"/>
        <v>0</v>
      </c>
      <c r="P14" s="9">
        <f t="shared" si="0"/>
        <v>0</v>
      </c>
      <c r="Q14" s="9">
        <f t="shared" si="1"/>
        <v>0</v>
      </c>
      <c r="R14" s="9">
        <f t="shared" si="1"/>
        <v>0</v>
      </c>
      <c r="S14" s="8"/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8"/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8"/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8"/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8"/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8"/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8"/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8"/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8"/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8"/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8"/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8"/>
    </row>
    <row r="15" spans="1:85" ht="15.75" x14ac:dyDescent="0.25">
      <c r="A15" s="1" t="s">
        <v>15</v>
      </c>
      <c r="B15" s="8" t="s">
        <v>27</v>
      </c>
      <c r="C15" s="9">
        <v>0</v>
      </c>
      <c r="D15" s="9"/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1">
        <v>0</v>
      </c>
      <c r="K15" s="11">
        <v>0</v>
      </c>
      <c r="L15" s="11">
        <v>0</v>
      </c>
      <c r="M15" s="9">
        <f t="shared" si="3"/>
        <v>0</v>
      </c>
      <c r="N15" s="9"/>
      <c r="O15" s="9">
        <f t="shared" si="4"/>
        <v>0</v>
      </c>
      <c r="P15" s="9">
        <f t="shared" si="0"/>
        <v>0</v>
      </c>
      <c r="Q15" s="9">
        <f t="shared" si="1"/>
        <v>0</v>
      </c>
      <c r="R15" s="9">
        <f t="shared" si="1"/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</row>
    <row r="16" spans="1:85" ht="15.75" x14ac:dyDescent="0.25">
      <c r="A16" s="2" t="s">
        <v>12</v>
      </c>
      <c r="B16" s="8" t="s">
        <v>29</v>
      </c>
      <c r="C16" s="9">
        <v>0</v>
      </c>
      <c r="D16" s="9"/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11">
        <v>0</v>
      </c>
      <c r="K16" s="11">
        <v>0</v>
      </c>
      <c r="L16" s="11">
        <v>0</v>
      </c>
      <c r="M16" s="9">
        <f t="shared" si="3"/>
        <v>0</v>
      </c>
      <c r="N16" s="9"/>
      <c r="O16" s="9">
        <f t="shared" si="4"/>
        <v>0</v>
      </c>
      <c r="P16" s="9">
        <f t="shared" si="0"/>
        <v>0</v>
      </c>
      <c r="Q16" s="9">
        <f t="shared" si="1"/>
        <v>0</v>
      </c>
      <c r="R16" s="9">
        <f t="shared" si="1"/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</row>
    <row r="17" spans="1:85" ht="15.75" x14ac:dyDescent="0.25">
      <c r="A17" s="2" t="s">
        <v>13</v>
      </c>
      <c r="B17" s="8" t="s">
        <v>30</v>
      </c>
      <c r="C17" s="9">
        <v>0</v>
      </c>
      <c r="D17" s="9"/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11">
        <v>0</v>
      </c>
      <c r="K17" s="11">
        <v>0</v>
      </c>
      <c r="L17" s="11">
        <v>0</v>
      </c>
      <c r="M17" s="9">
        <f t="shared" si="3"/>
        <v>0</v>
      </c>
      <c r="N17" s="9"/>
      <c r="O17" s="9">
        <f t="shared" si="4"/>
        <v>0</v>
      </c>
      <c r="P17" s="9">
        <f t="shared" si="0"/>
        <v>0</v>
      </c>
      <c r="Q17" s="9">
        <f t="shared" si="1"/>
        <v>0</v>
      </c>
      <c r="R17" s="9">
        <f t="shared" si="1"/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</row>
    <row r="18" spans="1:85" ht="15.75" x14ac:dyDescent="0.25">
      <c r="A18" s="2" t="s">
        <v>14</v>
      </c>
      <c r="B18" s="8" t="s">
        <v>31</v>
      </c>
      <c r="C18" s="9">
        <v>0</v>
      </c>
      <c r="D18" s="9"/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11">
        <v>0</v>
      </c>
      <c r="K18" s="11">
        <v>0</v>
      </c>
      <c r="L18" s="11">
        <v>0</v>
      </c>
      <c r="M18" s="9">
        <f t="shared" si="3"/>
        <v>0</v>
      </c>
      <c r="N18" s="9"/>
      <c r="O18" s="9">
        <f t="shared" si="4"/>
        <v>0</v>
      </c>
      <c r="P18" s="9">
        <f t="shared" si="0"/>
        <v>0</v>
      </c>
      <c r="Q18" s="9">
        <f t="shared" si="1"/>
        <v>0</v>
      </c>
      <c r="R18" s="9">
        <f t="shared" si="1"/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</row>
    <row r="19" spans="1:85" ht="15.75" x14ac:dyDescent="0.25">
      <c r="A19" s="2" t="s">
        <v>16</v>
      </c>
      <c r="B19" s="8" t="s">
        <v>32</v>
      </c>
      <c r="C19" s="9">
        <v>0</v>
      </c>
      <c r="D19" s="9"/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11">
        <v>0</v>
      </c>
      <c r="K19" s="11">
        <v>0</v>
      </c>
      <c r="L19" s="11">
        <v>0</v>
      </c>
      <c r="M19" s="9">
        <f t="shared" si="3"/>
        <v>0</v>
      </c>
      <c r="N19" s="9"/>
      <c r="O19" s="9">
        <f t="shared" si="4"/>
        <v>0</v>
      </c>
      <c r="P19" s="9">
        <f t="shared" si="0"/>
        <v>0</v>
      </c>
      <c r="Q19" s="9">
        <f t="shared" si="1"/>
        <v>0</v>
      </c>
      <c r="R19" s="9">
        <f t="shared" si="1"/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</row>
    <row r="20" spans="1:85" ht="15.75" x14ac:dyDescent="0.25">
      <c r="A20" s="3" t="s">
        <v>17</v>
      </c>
      <c r="B20" s="8" t="s">
        <v>32</v>
      </c>
      <c r="C20" s="9">
        <v>0</v>
      </c>
      <c r="D20" s="9"/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1">
        <v>0</v>
      </c>
      <c r="K20" s="11">
        <v>0</v>
      </c>
      <c r="L20" s="11">
        <v>0</v>
      </c>
      <c r="M20" s="9">
        <f t="shared" si="3"/>
        <v>0</v>
      </c>
      <c r="N20" s="9"/>
      <c r="O20" s="9">
        <f t="shared" si="4"/>
        <v>0</v>
      </c>
      <c r="P20" s="9">
        <f t="shared" si="0"/>
        <v>0</v>
      </c>
      <c r="Q20" s="9">
        <f t="shared" si="1"/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</row>
  </sheetData>
  <mergeCells count="14">
    <mergeCell ref="A1:L4"/>
    <mergeCell ref="A5:L6"/>
    <mergeCell ref="M6:S6"/>
    <mergeCell ref="T6:Y6"/>
    <mergeCell ref="Z6:AE6"/>
    <mergeCell ref="AF6:AK6"/>
    <mergeCell ref="AL6:AQ6"/>
    <mergeCell ref="AR6:AW6"/>
    <mergeCell ref="AX6:BC6"/>
    <mergeCell ref="BD6:BI6"/>
    <mergeCell ref="BJ6:BO6"/>
    <mergeCell ref="BP6:BU6"/>
    <mergeCell ref="BV6:CA6"/>
    <mergeCell ref="CB6:C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F2B07-2F19-4D36-950A-B9798F4CC3FD}">
  <sheetPr>
    <pageSetUpPr fitToPage="1"/>
  </sheetPr>
  <dimension ref="A1:CE30"/>
  <sheetViews>
    <sheetView topLeftCell="BM7" workbookViewId="0">
      <selection activeCell="BZ7" sqref="BZ7"/>
    </sheetView>
  </sheetViews>
  <sheetFormatPr defaultColWidth="8.85546875" defaultRowHeight="15" x14ac:dyDescent="0.25"/>
  <cols>
    <col min="1" max="1" width="18.140625" style="5" bestFit="1" customWidth="1"/>
    <col min="2" max="2" width="22" style="5" bestFit="1" customWidth="1"/>
    <col min="3" max="3" width="11.42578125" style="5" bestFit="1" customWidth="1"/>
    <col min="4" max="4" width="7.85546875" style="5" hidden="1" customWidth="1"/>
    <col min="5" max="5" width="12.28515625" style="5" bestFit="1" customWidth="1"/>
    <col min="6" max="6" width="9.85546875" style="5" bestFit="1" customWidth="1"/>
    <col min="7" max="8" width="10.42578125" style="5" bestFit="1" customWidth="1"/>
    <col min="9" max="9" width="9.5703125" style="5" bestFit="1" customWidth="1"/>
    <col min="10" max="10" width="10.140625" style="5" bestFit="1" customWidth="1"/>
    <col min="11" max="11" width="32" style="5" customWidth="1"/>
    <col min="12" max="12" width="27.140625" style="5" customWidth="1"/>
    <col min="13" max="13" width="9.42578125" style="5" bestFit="1" customWidth="1"/>
    <col min="14" max="14" width="7.85546875" style="5" hidden="1" customWidth="1"/>
    <col min="15" max="15" width="17.7109375" style="5" customWidth="1"/>
    <col min="16" max="16" width="12" style="5" customWidth="1"/>
    <col min="17" max="17" width="9.42578125" style="5" bestFit="1" customWidth="1"/>
    <col min="18" max="18" width="12.140625" style="5" customWidth="1"/>
    <col min="19" max="19" width="10.7109375" style="5" customWidth="1"/>
    <col min="20" max="20" width="12.140625" style="5" bestFit="1" customWidth="1"/>
    <col min="21" max="21" width="12" style="5" hidden="1" customWidth="1"/>
    <col min="22" max="22" width="16.28515625" style="5" customWidth="1"/>
    <col min="23" max="23" width="11.7109375" style="5" customWidth="1"/>
    <col min="24" max="24" width="9.42578125" style="5" bestFit="1" customWidth="1"/>
    <col min="25" max="25" width="12.140625" style="5" bestFit="1" customWidth="1"/>
    <col min="26" max="26" width="9.85546875" style="5" customWidth="1"/>
    <col min="27" max="27" width="14.5703125" style="5" customWidth="1"/>
    <col min="28" max="28" width="0" style="5" hidden="1" customWidth="1"/>
    <col min="29" max="29" width="14.7109375" style="5" customWidth="1"/>
    <col min="30" max="30" width="12.140625" style="5" customWidth="1"/>
    <col min="31" max="31" width="12.5703125" style="5" customWidth="1"/>
    <col min="32" max="32" width="14.42578125" style="5" customWidth="1"/>
    <col min="33" max="33" width="12.28515625" style="5" customWidth="1"/>
    <col min="34" max="34" width="15.28515625" style="5" customWidth="1"/>
    <col min="35" max="35" width="0" style="5" hidden="1" customWidth="1"/>
    <col min="36" max="36" width="15.7109375" style="5" customWidth="1"/>
    <col min="37" max="37" width="11.28515625" style="5" customWidth="1"/>
    <col min="38" max="38" width="14.140625" style="5" customWidth="1"/>
    <col min="39" max="39" width="11.7109375" style="5" customWidth="1"/>
    <col min="40" max="40" width="10.140625" style="5" bestFit="1" customWidth="1"/>
    <col min="41" max="41" width="9.42578125" style="5" bestFit="1" customWidth="1"/>
    <col min="42" max="42" width="7.85546875" style="5" hidden="1" customWidth="1"/>
    <col min="43" max="43" width="18.28515625" style="5" customWidth="1"/>
    <col min="44" max="44" width="14.7109375" style="5" customWidth="1"/>
    <col min="45" max="46" width="9.42578125" style="5" bestFit="1" customWidth="1"/>
    <col min="47" max="47" width="13" style="5" customWidth="1"/>
    <col min="48" max="48" width="13.5703125" style="5" customWidth="1"/>
    <col min="49" max="49" width="14" style="5" customWidth="1"/>
    <col min="50" max="50" width="11.7109375" style="5" customWidth="1"/>
    <col min="51" max="51" width="14.28515625" style="5" customWidth="1"/>
    <col min="52" max="52" width="11.140625" style="5" customWidth="1"/>
    <col min="53" max="53" width="12.7109375" style="5" customWidth="1"/>
    <col min="54" max="54" width="9.42578125" style="5" bestFit="1" customWidth="1"/>
    <col min="55" max="55" width="14.28515625" style="5" customWidth="1"/>
    <col min="56" max="56" width="11.42578125" style="5" customWidth="1"/>
    <col min="57" max="58" width="9.42578125" style="5" bestFit="1" customWidth="1"/>
    <col min="59" max="59" width="13" style="5" customWidth="1"/>
    <col min="60" max="60" width="13.7109375" style="5" customWidth="1"/>
    <col min="61" max="61" width="15.85546875" style="5" customWidth="1"/>
    <col min="62" max="62" width="10.85546875" style="5" customWidth="1"/>
    <col min="63" max="63" width="12" style="5" customWidth="1"/>
    <col min="64" max="64" width="12.28515625" style="5" customWidth="1"/>
    <col min="65" max="65" width="12.7109375" style="5" customWidth="1"/>
    <col min="66" max="83" width="10.7109375" style="5" customWidth="1"/>
    <col min="84" max="16384" width="8.85546875" style="5"/>
  </cols>
  <sheetData>
    <row r="1" spans="1:83" x14ac:dyDescent="0.25">
      <c r="A1" s="17" t="e" vm="1">
        <v>#VALUE!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83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83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83" ht="82.9" customHeight="1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83" x14ac:dyDescent="0.25">
      <c r="A5" s="18" t="s">
        <v>33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5" t="s">
        <v>36</v>
      </c>
    </row>
    <row r="6" spans="1:83" ht="27.6" customHeight="1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6">
        <v>45839</v>
      </c>
      <c r="N6" s="16"/>
      <c r="O6" s="16"/>
      <c r="P6" s="16"/>
      <c r="Q6" s="16"/>
      <c r="R6" s="16"/>
      <c r="S6" s="16"/>
      <c r="T6" s="21">
        <v>45870</v>
      </c>
      <c r="U6" s="21"/>
      <c r="V6" s="21"/>
      <c r="W6" s="21"/>
      <c r="X6" s="21"/>
      <c r="Y6" s="21"/>
      <c r="Z6" s="21"/>
      <c r="AA6" s="21">
        <v>45901</v>
      </c>
      <c r="AB6" s="21"/>
      <c r="AC6" s="21"/>
      <c r="AD6" s="21"/>
      <c r="AE6" s="21"/>
      <c r="AF6" s="21"/>
      <c r="AG6" s="21"/>
      <c r="AH6" s="21">
        <v>45931</v>
      </c>
      <c r="AI6" s="21"/>
      <c r="AJ6" s="21"/>
      <c r="AK6" s="21"/>
      <c r="AL6" s="21"/>
      <c r="AM6" s="21"/>
      <c r="AN6" s="21"/>
      <c r="AO6" s="21">
        <v>45962</v>
      </c>
      <c r="AP6" s="21"/>
      <c r="AQ6" s="21"/>
      <c r="AR6" s="21"/>
      <c r="AS6" s="21"/>
      <c r="AT6" s="21"/>
      <c r="AU6" s="21"/>
      <c r="AV6" s="21">
        <v>45992</v>
      </c>
      <c r="AW6" s="21"/>
      <c r="AX6" s="21"/>
      <c r="AY6" s="21"/>
      <c r="AZ6" s="21"/>
      <c r="BA6" s="21"/>
      <c r="BB6" s="21">
        <v>46023</v>
      </c>
      <c r="BC6" s="21"/>
      <c r="BD6" s="21"/>
      <c r="BE6" s="21"/>
      <c r="BF6" s="21"/>
      <c r="BG6" s="21"/>
      <c r="BH6" s="21">
        <v>46054</v>
      </c>
      <c r="BI6" s="21"/>
      <c r="BJ6" s="21"/>
      <c r="BK6" s="21"/>
      <c r="BL6" s="21"/>
      <c r="BM6" s="21"/>
      <c r="BN6" s="21">
        <v>46082</v>
      </c>
      <c r="BO6" s="21"/>
      <c r="BP6" s="21"/>
      <c r="BQ6" s="21"/>
      <c r="BR6" s="21"/>
      <c r="BS6" s="21"/>
      <c r="BT6" s="21">
        <v>46113</v>
      </c>
      <c r="BU6" s="21"/>
      <c r="BV6" s="21"/>
      <c r="BW6" s="21"/>
      <c r="BX6" s="21"/>
      <c r="BY6" s="21"/>
      <c r="BZ6" s="21">
        <v>46143</v>
      </c>
      <c r="CA6" s="21"/>
      <c r="CB6" s="21"/>
      <c r="CC6" s="21"/>
      <c r="CD6" s="21"/>
      <c r="CE6" s="21"/>
    </row>
    <row r="7" spans="1:83" s="4" customFormat="1" ht="85.5" x14ac:dyDescent="0.25">
      <c r="A7" s="7" t="s">
        <v>0</v>
      </c>
      <c r="B7" s="7" t="s">
        <v>1</v>
      </c>
      <c r="C7" s="7" t="s">
        <v>2</v>
      </c>
      <c r="D7" s="7"/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2</v>
      </c>
      <c r="N7" s="7" t="s">
        <v>34</v>
      </c>
      <c r="O7" s="7" t="s">
        <v>3</v>
      </c>
      <c r="P7" s="7" t="s">
        <v>4</v>
      </c>
      <c r="Q7" s="7" t="s">
        <v>5</v>
      </c>
      <c r="R7" s="7" t="s">
        <v>6</v>
      </c>
      <c r="S7" s="7" t="s">
        <v>7</v>
      </c>
      <c r="T7" s="15" t="s">
        <v>2</v>
      </c>
      <c r="U7" s="15" t="s">
        <v>34</v>
      </c>
      <c r="V7" s="15" t="s">
        <v>3</v>
      </c>
      <c r="W7" s="15" t="s">
        <v>4</v>
      </c>
      <c r="X7" s="15" t="s">
        <v>5</v>
      </c>
      <c r="Y7" s="15" t="s">
        <v>6</v>
      </c>
      <c r="Z7" s="15" t="s">
        <v>7</v>
      </c>
      <c r="AA7" s="15" t="s">
        <v>2</v>
      </c>
      <c r="AB7" s="15" t="s">
        <v>34</v>
      </c>
      <c r="AC7" s="15" t="s">
        <v>3</v>
      </c>
      <c r="AD7" s="15" t="s">
        <v>4</v>
      </c>
      <c r="AE7" s="15" t="s">
        <v>5</v>
      </c>
      <c r="AF7" s="15" t="s">
        <v>6</v>
      </c>
      <c r="AG7" s="15" t="s">
        <v>7</v>
      </c>
      <c r="AH7" s="15" t="s">
        <v>2</v>
      </c>
      <c r="AI7" s="15" t="s">
        <v>34</v>
      </c>
      <c r="AJ7" s="15" t="s">
        <v>3</v>
      </c>
      <c r="AK7" s="15" t="s">
        <v>4</v>
      </c>
      <c r="AL7" s="15" t="s">
        <v>5</v>
      </c>
      <c r="AM7" s="15" t="s">
        <v>6</v>
      </c>
      <c r="AN7" s="15" t="s">
        <v>7</v>
      </c>
      <c r="AO7" s="15" t="s">
        <v>2</v>
      </c>
      <c r="AP7" s="15" t="s">
        <v>34</v>
      </c>
      <c r="AQ7" s="15" t="s">
        <v>3</v>
      </c>
      <c r="AR7" s="15" t="s">
        <v>4</v>
      </c>
      <c r="AS7" s="15" t="s">
        <v>5</v>
      </c>
      <c r="AT7" s="15" t="s">
        <v>6</v>
      </c>
      <c r="AU7" s="15" t="s">
        <v>7</v>
      </c>
      <c r="AV7" s="15" t="s">
        <v>2</v>
      </c>
      <c r="AW7" s="15" t="s">
        <v>3</v>
      </c>
      <c r="AX7" s="15" t="s">
        <v>4</v>
      </c>
      <c r="AY7" s="15" t="s">
        <v>5</v>
      </c>
      <c r="AZ7" s="15" t="s">
        <v>6</v>
      </c>
      <c r="BA7" s="15" t="s">
        <v>7</v>
      </c>
      <c r="BB7" s="15" t="s">
        <v>2</v>
      </c>
      <c r="BC7" s="15" t="s">
        <v>3</v>
      </c>
      <c r="BD7" s="15" t="s">
        <v>4</v>
      </c>
      <c r="BE7" s="15" t="s">
        <v>5</v>
      </c>
      <c r="BF7" s="15" t="s">
        <v>6</v>
      </c>
      <c r="BG7" s="15" t="s">
        <v>7</v>
      </c>
      <c r="BH7" s="15" t="s">
        <v>2</v>
      </c>
      <c r="BI7" s="15" t="s">
        <v>3</v>
      </c>
      <c r="BJ7" s="15" t="s">
        <v>4</v>
      </c>
      <c r="BK7" s="15" t="s">
        <v>5</v>
      </c>
      <c r="BL7" s="15" t="s">
        <v>6</v>
      </c>
      <c r="BM7" s="15" t="s">
        <v>7</v>
      </c>
      <c r="BN7" s="15" t="s">
        <v>2</v>
      </c>
      <c r="BO7" s="15" t="s">
        <v>3</v>
      </c>
      <c r="BP7" s="15" t="s">
        <v>4</v>
      </c>
      <c r="BQ7" s="15" t="s">
        <v>5</v>
      </c>
      <c r="BR7" s="15" t="s">
        <v>6</v>
      </c>
      <c r="BS7" s="15" t="s">
        <v>7</v>
      </c>
      <c r="BT7" s="15" t="s">
        <v>2</v>
      </c>
      <c r="BU7" s="15" t="s">
        <v>3</v>
      </c>
      <c r="BV7" s="15" t="s">
        <v>4</v>
      </c>
      <c r="BW7" s="15" t="s">
        <v>5</v>
      </c>
      <c r="BX7" s="15" t="s">
        <v>6</v>
      </c>
      <c r="BY7" s="15" t="s">
        <v>7</v>
      </c>
      <c r="BZ7" s="15" t="s">
        <v>2</v>
      </c>
      <c r="CA7" s="15" t="s">
        <v>3</v>
      </c>
      <c r="CB7" s="15" t="s">
        <v>4</v>
      </c>
      <c r="CC7" s="15" t="s">
        <v>5</v>
      </c>
      <c r="CD7" s="15" t="s">
        <v>6</v>
      </c>
      <c r="CE7" s="15" t="s">
        <v>7</v>
      </c>
    </row>
    <row r="8" spans="1:83" ht="55.15" customHeight="1" x14ac:dyDescent="0.25">
      <c r="A8" s="8" t="s">
        <v>11</v>
      </c>
      <c r="B8" s="8" t="s">
        <v>28</v>
      </c>
      <c r="C8" s="9">
        <v>120000</v>
      </c>
      <c r="D8" s="9">
        <f>(C8/2080)*8</f>
        <v>461.53846153846155</v>
      </c>
      <c r="E8" s="9">
        <f>C8*3%</f>
        <v>3600</v>
      </c>
      <c r="F8" s="9">
        <v>0</v>
      </c>
      <c r="G8" s="9">
        <f>1527.02*12</f>
        <v>18324.239999999998</v>
      </c>
      <c r="H8" s="10">
        <f>D8*40</f>
        <v>18461.538461538461</v>
      </c>
      <c r="I8" s="8">
        <v>0</v>
      </c>
      <c r="J8" s="11">
        <v>0.95</v>
      </c>
      <c r="K8" s="12">
        <v>0.56000000000000005</v>
      </c>
      <c r="L8" s="12">
        <v>0.39</v>
      </c>
      <c r="M8" s="9">
        <f>C8/12*$J8</f>
        <v>9500</v>
      </c>
      <c r="N8" s="9">
        <v>461.53846153846155</v>
      </c>
      <c r="O8" s="9">
        <f t="shared" ref="O8:O20" si="0">E8/12*$J8</f>
        <v>285</v>
      </c>
      <c r="P8" s="9">
        <f t="shared" ref="P8:P20" si="1">F8/12*$J8</f>
        <v>0</v>
      </c>
      <c r="Q8" s="9">
        <f t="shared" ref="Q8:Q20" si="2">G8/12*$J8</f>
        <v>1450.6689999999996</v>
      </c>
      <c r="R8" s="9">
        <f t="shared" ref="R8:R20" si="3">H8/12*$J8</f>
        <v>1461.5384615384614</v>
      </c>
      <c r="S8" s="8">
        <v>0</v>
      </c>
      <c r="T8" s="9">
        <v>9500</v>
      </c>
      <c r="U8" s="9">
        <v>461.53846153846155</v>
      </c>
      <c r="V8" s="9">
        <v>285</v>
      </c>
      <c r="W8" s="9">
        <v>0</v>
      </c>
      <c r="X8" s="9">
        <v>1450.6689999999996</v>
      </c>
      <c r="Y8" s="9">
        <v>1461.5384615384614</v>
      </c>
      <c r="Z8" s="9">
        <v>0</v>
      </c>
      <c r="AA8" s="9">
        <v>9500</v>
      </c>
      <c r="AB8" s="9">
        <v>461.53846153846155</v>
      </c>
      <c r="AC8" s="9">
        <v>285</v>
      </c>
      <c r="AD8" s="9">
        <v>0</v>
      </c>
      <c r="AE8" s="9">
        <v>1450.6689999999996</v>
      </c>
      <c r="AF8" s="9">
        <v>1461.5384615384614</v>
      </c>
      <c r="AG8" s="9">
        <v>0</v>
      </c>
      <c r="AH8" s="9">
        <v>9500</v>
      </c>
      <c r="AI8" s="9">
        <v>461.53846153846155</v>
      </c>
      <c r="AJ8" s="9">
        <v>285</v>
      </c>
      <c r="AK8" s="9">
        <v>0</v>
      </c>
      <c r="AL8" s="9">
        <v>1450.6689999999996</v>
      </c>
      <c r="AM8" s="9">
        <v>1461.5384615384614</v>
      </c>
      <c r="AN8" s="9">
        <v>0</v>
      </c>
      <c r="AO8" s="9">
        <v>9500</v>
      </c>
      <c r="AP8" s="9">
        <v>461.53846153846155</v>
      </c>
      <c r="AQ8" s="9">
        <v>285</v>
      </c>
      <c r="AR8" s="9">
        <v>0</v>
      </c>
      <c r="AS8" s="9">
        <v>1450.6689999999996</v>
      </c>
      <c r="AT8" s="9">
        <v>1461.5384615384614</v>
      </c>
      <c r="AU8" s="9">
        <v>0</v>
      </c>
      <c r="AV8" s="9">
        <v>9500</v>
      </c>
      <c r="AW8" s="9">
        <v>285</v>
      </c>
      <c r="AX8" s="9">
        <v>0</v>
      </c>
      <c r="AY8" s="9">
        <v>1450.6689999999996</v>
      </c>
      <c r="AZ8" s="9">
        <v>1461.5384615384614</v>
      </c>
      <c r="BA8" s="9">
        <v>0</v>
      </c>
      <c r="BB8" s="9">
        <v>9500</v>
      </c>
      <c r="BC8" s="9">
        <v>285</v>
      </c>
      <c r="BD8" s="9">
        <v>0</v>
      </c>
      <c r="BE8" s="9">
        <v>1450.6689999999996</v>
      </c>
      <c r="BF8" s="9">
        <v>1461.5384615384614</v>
      </c>
      <c r="BG8" s="9">
        <v>0</v>
      </c>
      <c r="BH8" s="9">
        <v>9500</v>
      </c>
      <c r="BI8" s="9">
        <v>285</v>
      </c>
      <c r="BJ8" s="9">
        <v>0</v>
      </c>
      <c r="BK8" s="9">
        <v>1450.6689999999996</v>
      </c>
      <c r="BL8" s="9">
        <v>1461.5384615384614</v>
      </c>
      <c r="BM8" s="9">
        <v>0</v>
      </c>
      <c r="BN8" s="9">
        <v>9500</v>
      </c>
      <c r="BO8" s="9">
        <v>285</v>
      </c>
      <c r="BP8" s="9">
        <v>0</v>
      </c>
      <c r="BQ8" s="9">
        <v>1450.6689999999996</v>
      </c>
      <c r="BR8" s="9">
        <v>1461.5384615384614</v>
      </c>
      <c r="BS8" s="9">
        <v>0</v>
      </c>
      <c r="BT8" s="9">
        <v>9500</v>
      </c>
      <c r="BU8" s="9">
        <v>285</v>
      </c>
      <c r="BV8" s="9">
        <v>0</v>
      </c>
      <c r="BW8" s="9">
        <v>1450.6689999999996</v>
      </c>
      <c r="BX8" s="9">
        <v>1461.5384615384614</v>
      </c>
      <c r="BY8" s="9">
        <v>0</v>
      </c>
      <c r="BZ8" s="9">
        <v>9500</v>
      </c>
      <c r="CA8" s="9">
        <v>285</v>
      </c>
      <c r="CB8" s="9">
        <v>0</v>
      </c>
      <c r="CC8" s="9">
        <v>1450.6689999999996</v>
      </c>
      <c r="CD8" s="9">
        <v>1461.5384615384614</v>
      </c>
      <c r="CE8" s="9">
        <v>0</v>
      </c>
    </row>
    <row r="9" spans="1:83" x14ac:dyDescent="0.25">
      <c r="A9" s="8" t="s">
        <v>19</v>
      </c>
      <c r="B9" s="8" t="s">
        <v>23</v>
      </c>
      <c r="C9" s="9">
        <f>3000*26</f>
        <v>78000</v>
      </c>
      <c r="D9" s="9">
        <f t="shared" ref="D9:D12" si="4">(C9/2080)*8</f>
        <v>300</v>
      </c>
      <c r="E9" s="9">
        <f>C9*3%</f>
        <v>2340</v>
      </c>
      <c r="F9" s="9">
        <v>0</v>
      </c>
      <c r="G9" s="9">
        <f t="shared" ref="G9:G12" si="5">1527.02*12</f>
        <v>18324.239999999998</v>
      </c>
      <c r="H9" s="10">
        <f>D9*30</f>
        <v>9000</v>
      </c>
      <c r="I9" s="8">
        <v>0</v>
      </c>
      <c r="J9" s="11">
        <v>0</v>
      </c>
      <c r="K9" s="11">
        <v>0</v>
      </c>
      <c r="L9" s="11">
        <v>0</v>
      </c>
      <c r="M9" s="9">
        <f t="shared" ref="M9:M20" si="6">C9/12*$J9</f>
        <v>0</v>
      </c>
      <c r="N9" s="9">
        <v>300</v>
      </c>
      <c r="O9" s="9">
        <f t="shared" si="0"/>
        <v>0</v>
      </c>
      <c r="P9" s="9">
        <f t="shared" si="1"/>
        <v>0</v>
      </c>
      <c r="Q9" s="9">
        <f t="shared" si="2"/>
        <v>0</v>
      </c>
      <c r="R9" s="9">
        <f t="shared" si="3"/>
        <v>0</v>
      </c>
      <c r="S9" s="8">
        <v>0</v>
      </c>
      <c r="T9" s="9">
        <v>0</v>
      </c>
      <c r="U9" s="9">
        <v>300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300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300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300</v>
      </c>
      <c r="AQ9" s="9">
        <v>0</v>
      </c>
      <c r="AR9" s="9">
        <v>0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0</v>
      </c>
      <c r="AZ9" s="9">
        <v>0</v>
      </c>
      <c r="BA9" s="9">
        <v>0</v>
      </c>
      <c r="BB9" s="9">
        <v>0</v>
      </c>
      <c r="BC9" s="9">
        <v>0</v>
      </c>
      <c r="BD9" s="9">
        <v>0</v>
      </c>
      <c r="BE9" s="9">
        <v>0</v>
      </c>
      <c r="BF9" s="9">
        <v>0</v>
      </c>
      <c r="BG9" s="9">
        <v>0</v>
      </c>
      <c r="BH9" s="9">
        <v>0</v>
      </c>
      <c r="BI9" s="9">
        <v>0</v>
      </c>
      <c r="BJ9" s="9">
        <v>0</v>
      </c>
      <c r="BK9" s="9">
        <v>0</v>
      </c>
      <c r="BL9" s="9">
        <v>0</v>
      </c>
      <c r="BM9" s="9">
        <v>0</v>
      </c>
      <c r="BN9" s="9">
        <v>0</v>
      </c>
      <c r="BO9" s="9">
        <v>0</v>
      </c>
      <c r="BP9" s="9">
        <v>0</v>
      </c>
      <c r="BQ9" s="9">
        <v>0</v>
      </c>
      <c r="BR9" s="9">
        <v>0</v>
      </c>
      <c r="BS9" s="9">
        <v>0</v>
      </c>
      <c r="BT9" s="9">
        <v>0</v>
      </c>
      <c r="BU9" s="9">
        <v>0</v>
      </c>
      <c r="BV9" s="9">
        <v>0</v>
      </c>
      <c r="BW9" s="9">
        <v>0</v>
      </c>
      <c r="BX9" s="9">
        <v>0</v>
      </c>
      <c r="BY9" s="9">
        <v>0</v>
      </c>
      <c r="BZ9" s="9">
        <v>0</v>
      </c>
      <c r="CA9" s="9">
        <v>0</v>
      </c>
      <c r="CB9" s="9">
        <v>0</v>
      </c>
      <c r="CC9" s="9">
        <v>0</v>
      </c>
      <c r="CD9" s="9">
        <v>0</v>
      </c>
      <c r="CE9" s="9">
        <v>0</v>
      </c>
    </row>
    <row r="10" spans="1:83" x14ac:dyDescent="0.25">
      <c r="A10" s="8" t="s">
        <v>20</v>
      </c>
      <c r="B10" s="8" t="s">
        <v>24</v>
      </c>
      <c r="C10" s="9">
        <f>2356.64*26</f>
        <v>61272.639999999999</v>
      </c>
      <c r="D10" s="9">
        <f t="shared" si="4"/>
        <v>235.66399999999999</v>
      </c>
      <c r="E10" s="9">
        <f>C10*3%</f>
        <v>1838.1791999999998</v>
      </c>
      <c r="F10" s="9">
        <v>0</v>
      </c>
      <c r="G10" s="9">
        <f t="shared" si="5"/>
        <v>18324.239999999998</v>
      </c>
      <c r="H10" s="10">
        <f t="shared" ref="H10:H11" si="7">D10*35</f>
        <v>8248.24</v>
      </c>
      <c r="I10" s="8">
        <v>0</v>
      </c>
      <c r="J10" s="11">
        <v>0.95</v>
      </c>
      <c r="K10" s="12">
        <v>0.82</v>
      </c>
      <c r="L10" s="12">
        <v>0.13</v>
      </c>
      <c r="M10" s="9">
        <f t="shared" si="6"/>
        <v>4850.7506666666668</v>
      </c>
      <c r="N10" s="9">
        <v>235.66399999999999</v>
      </c>
      <c r="O10" s="9">
        <f t="shared" si="0"/>
        <v>145.52251999999996</v>
      </c>
      <c r="P10" s="9">
        <f t="shared" si="1"/>
        <v>0</v>
      </c>
      <c r="Q10" s="9">
        <f t="shared" si="2"/>
        <v>1450.6689999999996</v>
      </c>
      <c r="R10" s="9">
        <f t="shared" si="3"/>
        <v>652.9856666666667</v>
      </c>
      <c r="S10" s="8">
        <v>0</v>
      </c>
      <c r="T10" s="9">
        <v>4850.7506666666668</v>
      </c>
      <c r="U10" s="9">
        <v>235.66399999999999</v>
      </c>
      <c r="V10" s="9">
        <v>145.52251999999996</v>
      </c>
      <c r="W10" s="9">
        <v>0</v>
      </c>
      <c r="X10" s="9">
        <v>1450.6689999999996</v>
      </c>
      <c r="Y10" s="9">
        <v>652.9856666666667</v>
      </c>
      <c r="Z10" s="9">
        <v>0</v>
      </c>
      <c r="AA10" s="9">
        <v>4850.7506666666668</v>
      </c>
      <c r="AB10" s="9">
        <v>235.66399999999999</v>
      </c>
      <c r="AC10" s="9">
        <v>145.52251999999996</v>
      </c>
      <c r="AD10" s="9">
        <v>0</v>
      </c>
      <c r="AE10" s="9">
        <v>1450.6689999999996</v>
      </c>
      <c r="AF10" s="9">
        <v>652.9856666666667</v>
      </c>
      <c r="AG10" s="9">
        <v>0</v>
      </c>
      <c r="AH10" s="9">
        <v>4850.7506666666668</v>
      </c>
      <c r="AI10" s="9">
        <v>235.66399999999999</v>
      </c>
      <c r="AJ10" s="9">
        <v>145.52251999999996</v>
      </c>
      <c r="AK10" s="9">
        <v>0</v>
      </c>
      <c r="AL10" s="9">
        <v>1450.6689999999996</v>
      </c>
      <c r="AM10" s="9">
        <v>652.9856666666667</v>
      </c>
      <c r="AN10" s="9">
        <v>0</v>
      </c>
      <c r="AO10" s="9">
        <v>4850.7506666666668</v>
      </c>
      <c r="AP10" s="9">
        <v>235.66399999999999</v>
      </c>
      <c r="AQ10" s="9">
        <v>145.52251999999996</v>
      </c>
      <c r="AR10" s="9">
        <v>0</v>
      </c>
      <c r="AS10" s="9">
        <v>1450.6689999999996</v>
      </c>
      <c r="AT10" s="9">
        <v>652.9856666666667</v>
      </c>
      <c r="AU10" s="9">
        <v>0</v>
      </c>
      <c r="AV10" s="9">
        <v>4850.7506666666668</v>
      </c>
      <c r="AW10" s="9">
        <v>145.52251999999996</v>
      </c>
      <c r="AX10" s="9">
        <v>0</v>
      </c>
      <c r="AY10" s="9">
        <v>1450.6689999999996</v>
      </c>
      <c r="AZ10" s="9">
        <v>652.9856666666667</v>
      </c>
      <c r="BA10" s="9">
        <v>0</v>
      </c>
      <c r="BB10" s="9">
        <v>4850.7506666666668</v>
      </c>
      <c r="BC10" s="9">
        <v>145.52251999999996</v>
      </c>
      <c r="BD10" s="9">
        <v>0</v>
      </c>
      <c r="BE10" s="9">
        <v>1450.6689999999996</v>
      </c>
      <c r="BF10" s="9">
        <v>652.9856666666667</v>
      </c>
      <c r="BG10" s="9">
        <v>0</v>
      </c>
      <c r="BH10" s="9">
        <v>4850.7506666666668</v>
      </c>
      <c r="BI10" s="9">
        <v>145.52251999999996</v>
      </c>
      <c r="BJ10" s="9">
        <v>0</v>
      </c>
      <c r="BK10" s="9">
        <v>1450.6689999999996</v>
      </c>
      <c r="BL10" s="9">
        <v>652.9856666666667</v>
      </c>
      <c r="BM10" s="9">
        <v>0</v>
      </c>
      <c r="BN10" s="9">
        <v>4850.7506666666668</v>
      </c>
      <c r="BO10" s="9">
        <v>145.52251999999996</v>
      </c>
      <c r="BP10" s="9">
        <v>0</v>
      </c>
      <c r="BQ10" s="9">
        <v>1450.6689999999996</v>
      </c>
      <c r="BR10" s="9">
        <v>652.9856666666667</v>
      </c>
      <c r="BS10" s="9">
        <v>0</v>
      </c>
      <c r="BT10" s="9">
        <v>4850.7506666666668</v>
      </c>
      <c r="BU10" s="9">
        <v>145.52251999999996</v>
      </c>
      <c r="BV10" s="9">
        <v>0</v>
      </c>
      <c r="BW10" s="9">
        <v>1450.6689999999996</v>
      </c>
      <c r="BX10" s="9">
        <v>652.9856666666667</v>
      </c>
      <c r="BY10" s="9">
        <v>0</v>
      </c>
      <c r="BZ10" s="9">
        <v>4850.7506666666668</v>
      </c>
      <c r="CA10" s="9">
        <v>145.52251999999996</v>
      </c>
      <c r="CB10" s="9">
        <v>0</v>
      </c>
      <c r="CC10" s="9">
        <v>1450.6689999999996</v>
      </c>
      <c r="CD10" s="9">
        <v>652.9856666666667</v>
      </c>
      <c r="CE10" s="9">
        <v>0</v>
      </c>
    </row>
    <row r="11" spans="1:83" x14ac:dyDescent="0.25">
      <c r="A11" s="8" t="s">
        <v>21</v>
      </c>
      <c r="B11" s="8" t="s">
        <v>25</v>
      </c>
      <c r="C11" s="9">
        <f>2028*26</f>
        <v>52728</v>
      </c>
      <c r="D11" s="9">
        <f t="shared" si="4"/>
        <v>202.8</v>
      </c>
      <c r="E11" s="9">
        <v>0</v>
      </c>
      <c r="F11" s="9">
        <v>0</v>
      </c>
      <c r="G11" s="9">
        <v>0</v>
      </c>
      <c r="H11" s="10">
        <f t="shared" si="7"/>
        <v>7098</v>
      </c>
      <c r="I11" s="9">
        <v>0</v>
      </c>
      <c r="J11" s="11">
        <v>1</v>
      </c>
      <c r="K11" s="12">
        <v>0.72</v>
      </c>
      <c r="L11" s="12">
        <v>0.28000000000000003</v>
      </c>
      <c r="M11" s="9">
        <f t="shared" si="6"/>
        <v>4394</v>
      </c>
      <c r="N11" s="9">
        <v>202.8</v>
      </c>
      <c r="O11" s="9">
        <f t="shared" si="0"/>
        <v>0</v>
      </c>
      <c r="P11" s="9">
        <f t="shared" si="1"/>
        <v>0</v>
      </c>
      <c r="Q11" s="9">
        <f t="shared" si="2"/>
        <v>0</v>
      </c>
      <c r="R11" s="9">
        <f t="shared" si="3"/>
        <v>591.5</v>
      </c>
      <c r="S11" s="9">
        <v>0</v>
      </c>
      <c r="T11" s="9">
        <v>4394</v>
      </c>
      <c r="U11" s="9">
        <v>202.8</v>
      </c>
      <c r="V11" s="9">
        <v>0</v>
      </c>
      <c r="W11" s="9">
        <v>0</v>
      </c>
      <c r="X11" s="9">
        <v>0</v>
      </c>
      <c r="Y11" s="9">
        <v>591.5</v>
      </c>
      <c r="Z11" s="9">
        <v>0</v>
      </c>
      <c r="AA11" s="9">
        <v>4394</v>
      </c>
      <c r="AB11" s="9">
        <v>202.8</v>
      </c>
      <c r="AC11" s="9">
        <v>0</v>
      </c>
      <c r="AD11" s="9">
        <v>0</v>
      </c>
      <c r="AE11" s="9">
        <v>0</v>
      </c>
      <c r="AF11" s="9">
        <v>591.5</v>
      </c>
      <c r="AG11" s="9">
        <v>0</v>
      </c>
      <c r="AH11" s="9">
        <v>4394</v>
      </c>
      <c r="AI11" s="9">
        <v>202.8</v>
      </c>
      <c r="AJ11" s="9">
        <v>0</v>
      </c>
      <c r="AK11" s="9">
        <v>0</v>
      </c>
      <c r="AL11" s="9">
        <v>0</v>
      </c>
      <c r="AM11" s="9">
        <v>591.5</v>
      </c>
      <c r="AN11" s="9">
        <v>0</v>
      </c>
      <c r="AO11" s="9">
        <v>4394</v>
      </c>
      <c r="AP11" s="9">
        <v>202.8</v>
      </c>
      <c r="AQ11" s="9">
        <v>0</v>
      </c>
      <c r="AR11" s="9">
        <v>0</v>
      </c>
      <c r="AS11" s="9">
        <v>0</v>
      </c>
      <c r="AT11" s="9">
        <v>591.5</v>
      </c>
      <c r="AU11" s="9">
        <v>0</v>
      </c>
      <c r="AV11" s="9">
        <v>4394</v>
      </c>
      <c r="AW11" s="9">
        <v>0</v>
      </c>
      <c r="AX11" s="9">
        <v>0</v>
      </c>
      <c r="AY11" s="9">
        <v>0</v>
      </c>
      <c r="AZ11" s="9">
        <v>591.5</v>
      </c>
      <c r="BA11" s="9">
        <v>0</v>
      </c>
      <c r="BB11" s="9">
        <v>4394</v>
      </c>
      <c r="BC11" s="9">
        <v>0</v>
      </c>
      <c r="BD11" s="9">
        <v>0</v>
      </c>
      <c r="BE11" s="9">
        <v>0</v>
      </c>
      <c r="BF11" s="9">
        <v>591.5</v>
      </c>
      <c r="BG11" s="9">
        <v>0</v>
      </c>
      <c r="BH11" s="9">
        <v>4394</v>
      </c>
      <c r="BI11" s="9">
        <v>0</v>
      </c>
      <c r="BJ11" s="9">
        <v>0</v>
      </c>
      <c r="BK11" s="9">
        <v>0</v>
      </c>
      <c r="BL11" s="9">
        <v>591.5</v>
      </c>
      <c r="BM11" s="9">
        <v>0</v>
      </c>
      <c r="BN11" s="9">
        <v>4394</v>
      </c>
      <c r="BO11" s="9">
        <v>0</v>
      </c>
      <c r="BP11" s="9">
        <v>0</v>
      </c>
      <c r="BQ11" s="9">
        <v>0</v>
      </c>
      <c r="BR11" s="9">
        <v>591.5</v>
      </c>
      <c r="BS11" s="9">
        <v>0</v>
      </c>
      <c r="BT11" s="9">
        <v>4394</v>
      </c>
      <c r="BU11" s="9">
        <v>0</v>
      </c>
      <c r="BV11" s="9">
        <v>0</v>
      </c>
      <c r="BW11" s="9">
        <v>0</v>
      </c>
      <c r="BX11" s="9">
        <v>591.5</v>
      </c>
      <c r="BY11" s="9">
        <v>0</v>
      </c>
      <c r="BZ11" s="9">
        <v>4394</v>
      </c>
      <c r="CA11" s="9">
        <v>0</v>
      </c>
      <c r="CB11" s="9">
        <v>0</v>
      </c>
      <c r="CC11" s="9">
        <v>0</v>
      </c>
      <c r="CD11" s="9">
        <v>591.5</v>
      </c>
      <c r="CE11" s="9">
        <v>0</v>
      </c>
    </row>
    <row r="12" spans="1:83" ht="45" x14ac:dyDescent="0.25">
      <c r="A12" s="13" t="s">
        <v>22</v>
      </c>
      <c r="B12" s="14" t="s">
        <v>26</v>
      </c>
      <c r="C12" s="9">
        <f>1846.15*26</f>
        <v>47999.9</v>
      </c>
      <c r="D12" s="9">
        <f t="shared" si="4"/>
        <v>184.61500000000001</v>
      </c>
      <c r="E12" s="9">
        <v>0</v>
      </c>
      <c r="F12" s="9">
        <v>0</v>
      </c>
      <c r="G12" s="9">
        <f t="shared" si="5"/>
        <v>18324.239999999998</v>
      </c>
      <c r="H12" s="10">
        <f>D12*30</f>
        <v>5538.4500000000007</v>
      </c>
      <c r="I12" s="8">
        <v>0</v>
      </c>
      <c r="J12" s="11">
        <v>1</v>
      </c>
      <c r="K12" s="12">
        <v>0.73</v>
      </c>
      <c r="L12" s="12">
        <v>0.28999999999999998</v>
      </c>
      <c r="M12" s="9">
        <f t="shared" si="6"/>
        <v>3999.9916666666668</v>
      </c>
      <c r="N12" s="9">
        <v>184.61500000000001</v>
      </c>
      <c r="O12" s="9">
        <f t="shared" si="0"/>
        <v>0</v>
      </c>
      <c r="P12" s="9">
        <f t="shared" si="1"/>
        <v>0</v>
      </c>
      <c r="Q12" s="9">
        <f t="shared" si="2"/>
        <v>1527.0199999999998</v>
      </c>
      <c r="R12" s="9">
        <f t="shared" si="3"/>
        <v>461.53750000000008</v>
      </c>
      <c r="S12" s="8">
        <v>0</v>
      </c>
      <c r="T12" s="9">
        <v>3999.9916666666668</v>
      </c>
      <c r="U12" s="9">
        <v>184.61500000000001</v>
      </c>
      <c r="V12" s="9">
        <v>0</v>
      </c>
      <c r="W12" s="9">
        <v>0</v>
      </c>
      <c r="X12" s="9">
        <v>1527.0199999999998</v>
      </c>
      <c r="Y12" s="9">
        <v>461.53750000000008</v>
      </c>
      <c r="Z12" s="9">
        <v>0</v>
      </c>
      <c r="AA12" s="9">
        <v>3999.9916666666668</v>
      </c>
      <c r="AB12" s="9">
        <v>184.61500000000001</v>
      </c>
      <c r="AC12" s="9">
        <v>0</v>
      </c>
      <c r="AD12" s="9">
        <v>0</v>
      </c>
      <c r="AE12" s="9">
        <v>1527.0199999999998</v>
      </c>
      <c r="AF12" s="9">
        <v>461.53750000000008</v>
      </c>
      <c r="AG12" s="9">
        <v>0</v>
      </c>
      <c r="AH12" s="9">
        <v>3999.9916666666668</v>
      </c>
      <c r="AI12" s="9">
        <v>184.61500000000001</v>
      </c>
      <c r="AJ12" s="9">
        <v>0</v>
      </c>
      <c r="AK12" s="9">
        <v>0</v>
      </c>
      <c r="AL12" s="9">
        <v>1527.0199999999998</v>
      </c>
      <c r="AM12" s="9">
        <v>461.53750000000008</v>
      </c>
      <c r="AN12" s="9">
        <v>0</v>
      </c>
      <c r="AO12" s="9">
        <v>3999.9916666666668</v>
      </c>
      <c r="AP12" s="9">
        <v>184.61500000000001</v>
      </c>
      <c r="AQ12" s="9">
        <v>0</v>
      </c>
      <c r="AR12" s="9">
        <v>0</v>
      </c>
      <c r="AS12" s="9">
        <v>1527.0199999999998</v>
      </c>
      <c r="AT12" s="9">
        <v>461.53750000000008</v>
      </c>
      <c r="AU12" s="9">
        <v>0</v>
      </c>
      <c r="AV12" s="9">
        <v>3999.9916666666668</v>
      </c>
      <c r="AW12" s="9">
        <v>0</v>
      </c>
      <c r="AX12" s="9">
        <v>0</v>
      </c>
      <c r="AY12" s="9">
        <v>1527.0199999999998</v>
      </c>
      <c r="AZ12" s="9">
        <v>461.53750000000008</v>
      </c>
      <c r="BA12" s="9">
        <v>0</v>
      </c>
      <c r="BB12" s="9">
        <v>3999.9916666666668</v>
      </c>
      <c r="BC12" s="9">
        <v>0</v>
      </c>
      <c r="BD12" s="9">
        <v>0</v>
      </c>
      <c r="BE12" s="9">
        <v>1527.0199999999998</v>
      </c>
      <c r="BF12" s="9">
        <v>461.53750000000008</v>
      </c>
      <c r="BG12" s="9">
        <v>0</v>
      </c>
      <c r="BH12" s="9">
        <v>3999.9916666666668</v>
      </c>
      <c r="BI12" s="9">
        <v>0</v>
      </c>
      <c r="BJ12" s="9">
        <v>0</v>
      </c>
      <c r="BK12" s="9">
        <v>1527.0199999999998</v>
      </c>
      <c r="BL12" s="9">
        <v>461.53750000000008</v>
      </c>
      <c r="BM12" s="9">
        <v>0</v>
      </c>
      <c r="BN12" s="9">
        <v>3999.9916666666668</v>
      </c>
      <c r="BO12" s="9">
        <v>0</v>
      </c>
      <c r="BP12" s="9">
        <v>0</v>
      </c>
      <c r="BQ12" s="9">
        <v>1527.0199999999998</v>
      </c>
      <c r="BR12" s="9">
        <v>461.53750000000008</v>
      </c>
      <c r="BS12" s="9">
        <v>0</v>
      </c>
      <c r="BT12" s="9">
        <v>3999.9916666666668</v>
      </c>
      <c r="BU12" s="9">
        <v>0</v>
      </c>
      <c r="BV12" s="9">
        <v>0</v>
      </c>
      <c r="BW12" s="9">
        <v>1527.0199999999998</v>
      </c>
      <c r="BX12" s="9">
        <v>461.53750000000008</v>
      </c>
      <c r="BY12" s="9">
        <v>0</v>
      </c>
      <c r="BZ12" s="9">
        <v>3999.9916666666668</v>
      </c>
      <c r="CA12" s="9">
        <v>0</v>
      </c>
      <c r="CB12" s="9">
        <v>0</v>
      </c>
      <c r="CC12" s="9">
        <v>1527.0199999999998</v>
      </c>
      <c r="CD12" s="9">
        <v>461.53750000000008</v>
      </c>
      <c r="CE12" s="9">
        <v>0</v>
      </c>
    </row>
    <row r="13" spans="1:83" x14ac:dyDescent="0.25">
      <c r="A13" s="8"/>
      <c r="B13" s="8"/>
      <c r="C13" s="8"/>
      <c r="D13" s="8"/>
      <c r="E13" s="8"/>
      <c r="F13" s="8"/>
      <c r="G13" s="8"/>
      <c r="H13" s="8"/>
      <c r="I13" s="8"/>
      <c r="J13" s="11"/>
      <c r="K13" s="8"/>
      <c r="L13" s="8"/>
      <c r="M13" s="9">
        <f t="shared" si="6"/>
        <v>0</v>
      </c>
      <c r="N13" s="8"/>
      <c r="O13" s="9">
        <f t="shared" si="0"/>
        <v>0</v>
      </c>
      <c r="P13" s="9">
        <f t="shared" si="1"/>
        <v>0</v>
      </c>
      <c r="Q13" s="9">
        <f t="shared" si="2"/>
        <v>0</v>
      </c>
      <c r="R13" s="9">
        <f t="shared" si="3"/>
        <v>0</v>
      </c>
      <c r="S13" s="8"/>
      <c r="T13" s="9">
        <v>0</v>
      </c>
      <c r="U13" s="9"/>
      <c r="V13" s="9">
        <v>0</v>
      </c>
      <c r="W13" s="9">
        <v>0</v>
      </c>
      <c r="X13" s="9">
        <v>0</v>
      </c>
      <c r="Y13" s="9">
        <v>0</v>
      </c>
      <c r="Z13" s="9"/>
      <c r="AA13" s="9">
        <v>0</v>
      </c>
      <c r="AB13" s="9"/>
      <c r="AC13" s="9">
        <v>0</v>
      </c>
      <c r="AD13" s="9">
        <v>0</v>
      </c>
      <c r="AE13" s="9">
        <v>0</v>
      </c>
      <c r="AF13" s="9">
        <v>0</v>
      </c>
      <c r="AG13" s="9"/>
      <c r="AH13" s="9">
        <v>0</v>
      </c>
      <c r="AI13" s="9"/>
      <c r="AJ13" s="9">
        <v>0</v>
      </c>
      <c r="AK13" s="9">
        <v>0</v>
      </c>
      <c r="AL13" s="9">
        <v>0</v>
      </c>
      <c r="AM13" s="9">
        <v>0</v>
      </c>
      <c r="AN13" s="9"/>
      <c r="AO13" s="9">
        <v>0</v>
      </c>
      <c r="AP13" s="9"/>
      <c r="AQ13" s="9">
        <v>0</v>
      </c>
      <c r="AR13" s="9">
        <v>0</v>
      </c>
      <c r="AS13" s="9">
        <v>0</v>
      </c>
      <c r="AT13" s="9">
        <v>0</v>
      </c>
      <c r="AU13" s="9"/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/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/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/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/>
      <c r="BT13" s="9">
        <v>0</v>
      </c>
      <c r="BU13" s="9">
        <v>0</v>
      </c>
      <c r="BV13" s="9">
        <v>0</v>
      </c>
      <c r="BW13" s="9">
        <v>0</v>
      </c>
      <c r="BX13" s="9">
        <v>0</v>
      </c>
      <c r="BY13" s="9"/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/>
    </row>
    <row r="14" spans="1:83" x14ac:dyDescent="0.25">
      <c r="A14" s="8"/>
      <c r="B14" s="8"/>
      <c r="C14" s="8"/>
      <c r="D14" s="8"/>
      <c r="E14" s="8"/>
      <c r="F14" s="8"/>
      <c r="G14" s="8"/>
      <c r="H14" s="8"/>
      <c r="I14" s="8"/>
      <c r="J14" s="11"/>
      <c r="K14" s="8"/>
      <c r="L14" s="8"/>
      <c r="M14" s="9">
        <f t="shared" si="6"/>
        <v>0</v>
      </c>
      <c r="N14" s="8"/>
      <c r="O14" s="9">
        <f t="shared" si="0"/>
        <v>0</v>
      </c>
      <c r="P14" s="9">
        <f t="shared" si="1"/>
        <v>0</v>
      </c>
      <c r="Q14" s="9">
        <f t="shared" si="2"/>
        <v>0</v>
      </c>
      <c r="R14" s="9">
        <f t="shared" si="3"/>
        <v>0</v>
      </c>
      <c r="S14" s="8"/>
      <c r="T14" s="9">
        <v>0</v>
      </c>
      <c r="U14" s="9"/>
      <c r="V14" s="9">
        <v>0</v>
      </c>
      <c r="W14" s="9">
        <v>0</v>
      </c>
      <c r="X14" s="9">
        <v>0</v>
      </c>
      <c r="Y14" s="9">
        <v>0</v>
      </c>
      <c r="Z14" s="9"/>
      <c r="AA14" s="9">
        <v>0</v>
      </c>
      <c r="AB14" s="9"/>
      <c r="AC14" s="9">
        <v>0</v>
      </c>
      <c r="AD14" s="9">
        <v>0</v>
      </c>
      <c r="AE14" s="9">
        <v>0</v>
      </c>
      <c r="AF14" s="9">
        <v>0</v>
      </c>
      <c r="AG14" s="9"/>
      <c r="AH14" s="9">
        <v>0</v>
      </c>
      <c r="AI14" s="9"/>
      <c r="AJ14" s="9">
        <v>0</v>
      </c>
      <c r="AK14" s="9">
        <v>0</v>
      </c>
      <c r="AL14" s="9">
        <v>0</v>
      </c>
      <c r="AM14" s="9">
        <v>0</v>
      </c>
      <c r="AN14" s="9"/>
      <c r="AO14" s="9">
        <v>0</v>
      </c>
      <c r="AP14" s="9"/>
      <c r="AQ14" s="9">
        <v>0</v>
      </c>
      <c r="AR14" s="9">
        <v>0</v>
      </c>
      <c r="AS14" s="9">
        <v>0</v>
      </c>
      <c r="AT14" s="9">
        <v>0</v>
      </c>
      <c r="AU14" s="9"/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/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/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/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/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/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/>
    </row>
    <row r="15" spans="1:83" ht="15.75" x14ac:dyDescent="0.25">
      <c r="A15" s="1" t="s">
        <v>15</v>
      </c>
      <c r="B15" s="8" t="s">
        <v>27</v>
      </c>
      <c r="C15" s="9">
        <v>0</v>
      </c>
      <c r="D15" s="9"/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1">
        <v>0</v>
      </c>
      <c r="K15" s="11">
        <v>0</v>
      </c>
      <c r="L15" s="11">
        <v>0</v>
      </c>
      <c r="M15" s="9">
        <f t="shared" si="6"/>
        <v>0</v>
      </c>
      <c r="N15" s="9"/>
      <c r="O15" s="9">
        <f t="shared" si="0"/>
        <v>0</v>
      </c>
      <c r="P15" s="9">
        <f t="shared" si="1"/>
        <v>0</v>
      </c>
      <c r="Q15" s="9">
        <f t="shared" si="2"/>
        <v>0</v>
      </c>
      <c r="R15" s="9">
        <f t="shared" si="3"/>
        <v>0</v>
      </c>
      <c r="S15" s="9">
        <v>0</v>
      </c>
      <c r="T15" s="9">
        <v>0</v>
      </c>
      <c r="U15" s="9"/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/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/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/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</row>
    <row r="16" spans="1:83" ht="15.75" x14ac:dyDescent="0.25">
      <c r="A16" s="2" t="s">
        <v>12</v>
      </c>
      <c r="B16" s="8" t="s">
        <v>29</v>
      </c>
      <c r="C16" s="9">
        <v>0</v>
      </c>
      <c r="D16" s="9"/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11">
        <v>0</v>
      </c>
      <c r="K16" s="11">
        <v>0</v>
      </c>
      <c r="L16" s="11">
        <v>0</v>
      </c>
      <c r="M16" s="9">
        <f t="shared" si="6"/>
        <v>0</v>
      </c>
      <c r="N16" s="9"/>
      <c r="O16" s="9">
        <f t="shared" si="0"/>
        <v>0</v>
      </c>
      <c r="P16" s="9">
        <f t="shared" si="1"/>
        <v>0</v>
      </c>
      <c r="Q16" s="9">
        <f t="shared" si="2"/>
        <v>0</v>
      </c>
      <c r="R16" s="9">
        <f t="shared" si="3"/>
        <v>0</v>
      </c>
      <c r="S16" s="9">
        <v>0</v>
      </c>
      <c r="T16" s="9">
        <v>0</v>
      </c>
      <c r="U16" s="9"/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/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/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/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</row>
    <row r="17" spans="1:83" ht="15.75" x14ac:dyDescent="0.25">
      <c r="A17" s="2" t="s">
        <v>13</v>
      </c>
      <c r="B17" s="8" t="s">
        <v>30</v>
      </c>
      <c r="C17" s="9">
        <v>0</v>
      </c>
      <c r="D17" s="9"/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11">
        <v>0</v>
      </c>
      <c r="K17" s="11">
        <v>0</v>
      </c>
      <c r="L17" s="11">
        <v>0</v>
      </c>
      <c r="M17" s="9">
        <f t="shared" si="6"/>
        <v>0</v>
      </c>
      <c r="N17" s="9"/>
      <c r="O17" s="9">
        <f t="shared" si="0"/>
        <v>0</v>
      </c>
      <c r="P17" s="9">
        <f t="shared" si="1"/>
        <v>0</v>
      </c>
      <c r="Q17" s="9">
        <f t="shared" si="2"/>
        <v>0</v>
      </c>
      <c r="R17" s="9">
        <f t="shared" si="3"/>
        <v>0</v>
      </c>
      <c r="S17" s="9">
        <v>0</v>
      </c>
      <c r="T17" s="9">
        <v>0</v>
      </c>
      <c r="U17" s="9"/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/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/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/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</row>
    <row r="18" spans="1:83" ht="15.75" x14ac:dyDescent="0.25">
      <c r="A18" s="2" t="s">
        <v>14</v>
      </c>
      <c r="B18" s="8" t="s">
        <v>31</v>
      </c>
      <c r="C18" s="9">
        <v>0</v>
      </c>
      <c r="D18" s="9"/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11">
        <v>0</v>
      </c>
      <c r="K18" s="11">
        <v>0</v>
      </c>
      <c r="L18" s="11">
        <v>0</v>
      </c>
      <c r="M18" s="9">
        <f t="shared" si="6"/>
        <v>0</v>
      </c>
      <c r="N18" s="9"/>
      <c r="O18" s="9">
        <f t="shared" si="0"/>
        <v>0</v>
      </c>
      <c r="P18" s="9">
        <f t="shared" si="1"/>
        <v>0</v>
      </c>
      <c r="Q18" s="9">
        <f t="shared" si="2"/>
        <v>0</v>
      </c>
      <c r="R18" s="9">
        <f t="shared" si="3"/>
        <v>0</v>
      </c>
      <c r="S18" s="9">
        <v>0</v>
      </c>
      <c r="T18" s="9">
        <v>0</v>
      </c>
      <c r="U18" s="9"/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/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/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/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</row>
    <row r="19" spans="1:83" ht="15.75" x14ac:dyDescent="0.25">
      <c r="A19" s="2" t="s">
        <v>16</v>
      </c>
      <c r="B19" s="8" t="s">
        <v>32</v>
      </c>
      <c r="C19" s="9">
        <v>0</v>
      </c>
      <c r="D19" s="9"/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11">
        <v>0</v>
      </c>
      <c r="K19" s="11">
        <v>0</v>
      </c>
      <c r="L19" s="11">
        <v>0</v>
      </c>
      <c r="M19" s="9">
        <f t="shared" si="6"/>
        <v>0</v>
      </c>
      <c r="N19" s="9"/>
      <c r="O19" s="9">
        <f t="shared" si="0"/>
        <v>0</v>
      </c>
      <c r="P19" s="9">
        <f t="shared" si="1"/>
        <v>0</v>
      </c>
      <c r="Q19" s="9">
        <f t="shared" si="2"/>
        <v>0</v>
      </c>
      <c r="R19" s="9">
        <f t="shared" si="3"/>
        <v>0</v>
      </c>
      <c r="S19" s="9">
        <v>0</v>
      </c>
      <c r="T19" s="9">
        <v>0</v>
      </c>
      <c r="U19" s="9"/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/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/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/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</row>
    <row r="20" spans="1:83" ht="15.75" x14ac:dyDescent="0.25">
      <c r="A20" s="3" t="s">
        <v>17</v>
      </c>
      <c r="B20" s="8" t="s">
        <v>32</v>
      </c>
      <c r="C20" s="9">
        <v>0</v>
      </c>
      <c r="D20" s="9"/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1">
        <v>0</v>
      </c>
      <c r="K20" s="11">
        <v>0</v>
      </c>
      <c r="L20" s="11">
        <v>0</v>
      </c>
      <c r="M20" s="9">
        <f t="shared" si="6"/>
        <v>0</v>
      </c>
      <c r="N20" s="9"/>
      <c r="O20" s="9">
        <f t="shared" si="0"/>
        <v>0</v>
      </c>
      <c r="P20" s="9">
        <f t="shared" si="1"/>
        <v>0</v>
      </c>
      <c r="Q20" s="9">
        <f t="shared" si="2"/>
        <v>0</v>
      </c>
      <c r="R20" s="9">
        <f t="shared" si="3"/>
        <v>0</v>
      </c>
      <c r="S20" s="9">
        <v>0</v>
      </c>
      <c r="T20" s="9">
        <v>0</v>
      </c>
      <c r="U20" s="9"/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/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/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/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</row>
    <row r="21" spans="1:83" x14ac:dyDescent="0.25">
      <c r="B21" s="6"/>
    </row>
    <row r="30" spans="1:83" x14ac:dyDescent="0.25">
      <c r="J30" s="5" t="s">
        <v>18</v>
      </c>
    </row>
  </sheetData>
  <mergeCells count="13">
    <mergeCell ref="A1:L4"/>
    <mergeCell ref="A5:L6"/>
    <mergeCell ref="M6:S6"/>
    <mergeCell ref="T6:Z6"/>
    <mergeCell ref="AA6:AG6"/>
    <mergeCell ref="AH6:AN6"/>
    <mergeCell ref="AO6:AU6"/>
    <mergeCell ref="AV6:BA6"/>
    <mergeCell ref="BB6:BG6"/>
    <mergeCell ref="BH6:BM6"/>
    <mergeCell ref="BN6:BS6"/>
    <mergeCell ref="BT6:BY6"/>
    <mergeCell ref="BZ6:CE6"/>
  </mergeCells>
  <pageMargins left="0.25" right="0.25" top="0.75" bottom="0.75" header="0.3" footer="0.3"/>
  <pageSetup scale="7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Teddy White</dc:creator>
  <cp:lastModifiedBy>Sheryl L. Schwab</cp:lastModifiedBy>
  <cp:lastPrinted>2026-05-11T21:05:49Z</cp:lastPrinted>
  <dcterms:created xsi:type="dcterms:W3CDTF">2026-05-08T14:03:25Z</dcterms:created>
  <dcterms:modified xsi:type="dcterms:W3CDTF">2026-07-24T14:21:52Z</dcterms:modified>
</cp:coreProperties>
</file>